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Brigi\oktatas\Műgazd\jegyzet\Brigi_exceljei\"/>
    </mc:Choice>
  </mc:AlternateContent>
  <bookViews>
    <workbookView xWindow="-15" yWindow="-15" windowWidth="14415" windowHeight="7665" tabRatio="758" firstSheet="1" activeTab="6"/>
  </bookViews>
  <sheets>
    <sheet name="1. feladat" sheetId="9" r:id="rId1"/>
    <sheet name="2. feladat" sheetId="10" r:id="rId2"/>
    <sheet name="3. feladat" sheetId="1" r:id="rId3"/>
    <sheet name="4. feladat" sheetId="3" r:id="rId4"/>
    <sheet name="5. feladat" sheetId="7" r:id="rId5"/>
    <sheet name="6. feladat" sheetId="11" r:id="rId6"/>
    <sheet name="7. feladat" sheetId="12" r:id="rId7"/>
  </sheets>
  <definedNames>
    <definedName name="adat1">'5. feladat'!$C$11:$C$25</definedName>
    <definedName name="adat2">'5. feladat'!$E$11:$E$30</definedName>
    <definedName name="érték">'2. feladat'!$C$11:$C$559</definedName>
    <definedName name="kapcsi">'1. feladat'!$C$10:$C$117</definedName>
    <definedName name="összes">'5. feladat'!$F$11:$F$45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1" l="1"/>
  <c r="D36" i="3"/>
  <c r="K10" i="3"/>
  <c r="M25" i="7"/>
  <c r="L15" i="11" l="1"/>
  <c r="L16" i="11"/>
  <c r="H32" i="11"/>
  <c r="H31" i="11"/>
  <c r="H14" i="11"/>
  <c r="G17" i="11"/>
  <c r="I31" i="1"/>
  <c r="I30" i="1"/>
  <c r="H30" i="1"/>
  <c r="D32" i="1"/>
  <c r="D31" i="1"/>
  <c r="D30" i="1"/>
  <c r="G29" i="11" l="1"/>
  <c r="H28" i="11"/>
  <c r="H26" i="11"/>
  <c r="H25" i="11"/>
  <c r="H22" i="11"/>
  <c r="H19" i="11"/>
  <c r="H16" i="11"/>
  <c r="G15" i="11"/>
  <c r="G9" i="3"/>
  <c r="E10" i="9"/>
  <c r="I15" i="9"/>
  <c r="G22" i="11"/>
  <c r="G30" i="11"/>
  <c r="G16" i="11"/>
  <c r="G18" i="11"/>
  <c r="G19" i="11"/>
  <c r="G20" i="11"/>
  <c r="G21" i="11"/>
  <c r="G23" i="11"/>
  <c r="G24" i="11"/>
  <c r="G25" i="11"/>
  <c r="G26" i="11"/>
  <c r="G27" i="11"/>
  <c r="G28" i="11"/>
  <c r="F30" i="1" l="1"/>
  <c r="E30" i="1"/>
  <c r="F23" i="10"/>
  <c r="H11" i="10"/>
  <c r="I11" i="12" l="1"/>
  <c r="F9" i="12"/>
  <c r="F28" i="12" l="1"/>
  <c r="E9" i="12"/>
  <c r="M26" i="7"/>
  <c r="J17" i="7"/>
  <c r="K18" i="7"/>
  <c r="M18" i="7" s="1"/>
  <c r="K17" i="7"/>
  <c r="M17" i="7" s="1"/>
  <c r="J14" i="7"/>
  <c r="G30" i="3"/>
  <c r="G10" i="3"/>
  <c r="K9" i="3"/>
  <c r="J30" i="1"/>
  <c r="I14" i="9"/>
  <c r="J19" i="9" s="1"/>
  <c r="H15" i="11"/>
  <c r="H17" i="11"/>
  <c r="H18" i="11"/>
  <c r="H20" i="11"/>
  <c r="H21" i="11"/>
  <c r="H23" i="11"/>
  <c r="H24" i="11"/>
  <c r="H27" i="11"/>
  <c r="H29" i="11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D32" i="12"/>
  <c r="D31" i="12"/>
  <c r="D30" i="12"/>
  <c r="M22" i="7"/>
  <c r="L22" i="7"/>
  <c r="J18" i="7"/>
  <c r="J19" i="7"/>
  <c r="J20" i="7"/>
  <c r="J21" i="7"/>
  <c r="J22" i="7"/>
  <c r="K19" i="7"/>
  <c r="L19" i="7" s="1"/>
  <c r="K20" i="7"/>
  <c r="M20" i="7" s="1"/>
  <c r="K21" i="7"/>
  <c r="M21" i="7" s="1"/>
  <c r="K22" i="7"/>
  <c r="G31" i="3"/>
  <c r="D38" i="3" s="1"/>
  <c r="D34" i="3" l="1"/>
  <c r="L21" i="7"/>
  <c r="L20" i="7"/>
  <c r="M19" i="7"/>
  <c r="L18" i="7"/>
  <c r="L17" i="7"/>
  <c r="I19" i="9"/>
  <c r="M23" i="7"/>
  <c r="H21" i="3"/>
  <c r="G17" i="3"/>
  <c r="G11" i="3"/>
  <c r="G12" i="3"/>
  <c r="G13" i="3"/>
  <c r="G14" i="3"/>
  <c r="G15" i="3"/>
  <c r="G16" i="3"/>
  <c r="F18" i="3"/>
  <c r="H9" i="3" s="1"/>
  <c r="I32" i="1"/>
  <c r="E32" i="1"/>
  <c r="F32" i="1"/>
  <c r="G32" i="1"/>
  <c r="H32" i="1"/>
  <c r="E31" i="1"/>
  <c r="F31" i="1"/>
  <c r="G31" i="1"/>
  <c r="H31" i="1"/>
  <c r="G30" i="1"/>
  <c r="H13" i="10"/>
  <c r="H12" i="10"/>
  <c r="F14" i="9"/>
  <c r="F18" i="9"/>
  <c r="F22" i="9"/>
  <c r="F26" i="9"/>
  <c r="F30" i="9"/>
  <c r="F34" i="9"/>
  <c r="F38" i="9"/>
  <c r="F42" i="9"/>
  <c r="F46" i="9"/>
  <c r="F50" i="9"/>
  <c r="F54" i="9"/>
  <c r="F58" i="9"/>
  <c r="F62" i="9"/>
  <c r="I16" i="9"/>
  <c r="F10" i="9" s="1"/>
  <c r="E11" i="9"/>
  <c r="E12" i="9"/>
  <c r="F12" i="9" s="1"/>
  <c r="E13" i="9"/>
  <c r="F13" i="9" s="1"/>
  <c r="E14" i="9"/>
  <c r="E15" i="9"/>
  <c r="F15" i="9" s="1"/>
  <c r="E16" i="9"/>
  <c r="F16" i="9" s="1"/>
  <c r="E17" i="9"/>
  <c r="F17" i="9" s="1"/>
  <c r="E18" i="9"/>
  <c r="E19" i="9"/>
  <c r="F19" i="9" s="1"/>
  <c r="E20" i="9"/>
  <c r="F20" i="9" s="1"/>
  <c r="E21" i="9"/>
  <c r="F21" i="9" s="1"/>
  <c r="E22" i="9"/>
  <c r="E23" i="9"/>
  <c r="F23" i="9" s="1"/>
  <c r="E24" i="9"/>
  <c r="F24" i="9" s="1"/>
  <c r="E25" i="9"/>
  <c r="F25" i="9" s="1"/>
  <c r="E26" i="9"/>
  <c r="E27" i="9"/>
  <c r="F27" i="9" s="1"/>
  <c r="E28" i="9"/>
  <c r="F28" i="9" s="1"/>
  <c r="E29" i="9"/>
  <c r="F29" i="9" s="1"/>
  <c r="E30" i="9"/>
  <c r="E31" i="9"/>
  <c r="F31" i="9" s="1"/>
  <c r="E32" i="9"/>
  <c r="F32" i="9" s="1"/>
  <c r="E33" i="9"/>
  <c r="F33" i="9" s="1"/>
  <c r="E34" i="9"/>
  <c r="E35" i="9"/>
  <c r="F35" i="9" s="1"/>
  <c r="E36" i="9"/>
  <c r="F36" i="9" s="1"/>
  <c r="E37" i="9"/>
  <c r="F37" i="9" s="1"/>
  <c r="E38" i="9"/>
  <c r="E39" i="9"/>
  <c r="F39" i="9" s="1"/>
  <c r="E40" i="9"/>
  <c r="F40" i="9" s="1"/>
  <c r="E41" i="9"/>
  <c r="F41" i="9" s="1"/>
  <c r="E42" i="9"/>
  <c r="E43" i="9"/>
  <c r="F43" i="9" s="1"/>
  <c r="E44" i="9"/>
  <c r="F44" i="9" s="1"/>
  <c r="E45" i="9"/>
  <c r="F45" i="9" s="1"/>
  <c r="E46" i="9"/>
  <c r="E47" i="9"/>
  <c r="F47" i="9" s="1"/>
  <c r="E48" i="9"/>
  <c r="F48" i="9" s="1"/>
  <c r="E49" i="9"/>
  <c r="F49" i="9" s="1"/>
  <c r="E50" i="9"/>
  <c r="E51" i="9"/>
  <c r="F51" i="9" s="1"/>
  <c r="E52" i="9"/>
  <c r="F52" i="9" s="1"/>
  <c r="E53" i="9"/>
  <c r="F53" i="9" s="1"/>
  <c r="E54" i="9"/>
  <c r="E55" i="9"/>
  <c r="F55" i="9" s="1"/>
  <c r="E56" i="9"/>
  <c r="F56" i="9" s="1"/>
  <c r="E57" i="9"/>
  <c r="F57" i="9" s="1"/>
  <c r="E58" i="9"/>
  <c r="E59" i="9"/>
  <c r="F59" i="9" s="1"/>
  <c r="E60" i="9"/>
  <c r="F60" i="9" s="1"/>
  <c r="E61" i="9"/>
  <c r="F61" i="9" s="1"/>
  <c r="E62" i="9"/>
  <c r="E63" i="9"/>
  <c r="F63" i="9" s="1"/>
  <c r="E64" i="9"/>
  <c r="F64" i="9" s="1"/>
  <c r="E65" i="9"/>
  <c r="F65" i="9" s="1"/>
  <c r="E66" i="9"/>
  <c r="F66" i="9" s="1"/>
  <c r="E67" i="9"/>
  <c r="F67" i="9" s="1"/>
  <c r="E68" i="9"/>
  <c r="F68" i="9" s="1"/>
  <c r="E69" i="9"/>
  <c r="F69" i="9" s="1"/>
  <c r="E70" i="9"/>
  <c r="F70" i="9" s="1"/>
  <c r="H16" i="3" l="1"/>
  <c r="H12" i="3"/>
  <c r="H15" i="3"/>
  <c r="H11" i="3"/>
  <c r="H14" i="3"/>
  <c r="H10" i="3"/>
  <c r="H17" i="3"/>
  <c r="H13" i="3"/>
  <c r="I18" i="9"/>
  <c r="F11" i="9"/>
  <c r="L23" i="7"/>
  <c r="G18" i="3"/>
  <c r="D29" i="11"/>
  <c r="D30" i="11" s="1"/>
  <c r="A559" i="10"/>
  <c r="C559" i="10" s="1"/>
  <c r="A558" i="10"/>
  <c r="C558" i="10" s="1"/>
  <c r="A557" i="10"/>
  <c r="C557" i="10" s="1"/>
  <c r="A556" i="10"/>
  <c r="C556" i="10" s="1"/>
  <c r="A555" i="10"/>
  <c r="C555" i="10" s="1"/>
  <c r="A554" i="10"/>
  <c r="C554" i="10" s="1"/>
  <c r="A553" i="10"/>
  <c r="C553" i="10" s="1"/>
  <c r="A552" i="10"/>
  <c r="C552" i="10" s="1"/>
  <c r="A551" i="10"/>
  <c r="C551" i="10" s="1"/>
  <c r="A550" i="10"/>
  <c r="C550" i="10" s="1"/>
  <c r="A549" i="10"/>
  <c r="C549" i="10" s="1"/>
  <c r="A548" i="10"/>
  <c r="C548" i="10" s="1"/>
  <c r="A547" i="10"/>
  <c r="C547" i="10" s="1"/>
  <c r="A546" i="10"/>
  <c r="C546" i="10" s="1"/>
  <c r="A545" i="10"/>
  <c r="C545" i="10" s="1"/>
  <c r="A544" i="10"/>
  <c r="C544" i="10" s="1"/>
  <c r="A543" i="10"/>
  <c r="C543" i="10" s="1"/>
  <c r="A542" i="10"/>
  <c r="C542" i="10" s="1"/>
  <c r="A541" i="10"/>
  <c r="C541" i="10" s="1"/>
  <c r="A540" i="10"/>
  <c r="C540" i="10" s="1"/>
  <c r="A539" i="10"/>
  <c r="C539" i="10" s="1"/>
  <c r="A538" i="10"/>
  <c r="C538" i="10" s="1"/>
  <c r="A537" i="10"/>
  <c r="C537" i="10" s="1"/>
  <c r="A536" i="10"/>
  <c r="C536" i="10" s="1"/>
  <c r="A535" i="10"/>
  <c r="C535" i="10" s="1"/>
  <c r="A534" i="10"/>
  <c r="C534" i="10" s="1"/>
  <c r="A533" i="10"/>
  <c r="C533" i="10" s="1"/>
  <c r="A532" i="10"/>
  <c r="C532" i="10" s="1"/>
  <c r="A531" i="10"/>
  <c r="C531" i="10" s="1"/>
  <c r="A530" i="10"/>
  <c r="C530" i="10" s="1"/>
  <c r="A529" i="10"/>
  <c r="C529" i="10" s="1"/>
  <c r="A528" i="10"/>
  <c r="C528" i="10" s="1"/>
  <c r="A527" i="10"/>
  <c r="C527" i="10" s="1"/>
  <c r="A526" i="10"/>
  <c r="C526" i="10" s="1"/>
  <c r="A525" i="10"/>
  <c r="C525" i="10" s="1"/>
  <c r="A524" i="10"/>
  <c r="C524" i="10" s="1"/>
  <c r="A523" i="10"/>
  <c r="C523" i="10" s="1"/>
  <c r="A522" i="10"/>
  <c r="C522" i="10" s="1"/>
  <c r="A521" i="10"/>
  <c r="C521" i="10" s="1"/>
  <c r="A520" i="10"/>
  <c r="C520" i="10" s="1"/>
  <c r="A519" i="10"/>
  <c r="C519" i="10" s="1"/>
  <c r="A518" i="10"/>
  <c r="C518" i="10" s="1"/>
  <c r="A517" i="10"/>
  <c r="C517" i="10" s="1"/>
  <c r="A516" i="10"/>
  <c r="C516" i="10" s="1"/>
  <c r="A515" i="10"/>
  <c r="C515" i="10" s="1"/>
  <c r="A514" i="10"/>
  <c r="C514" i="10" s="1"/>
  <c r="A513" i="10"/>
  <c r="C513" i="10" s="1"/>
  <c r="A512" i="10"/>
  <c r="C512" i="10" s="1"/>
  <c r="A511" i="10"/>
  <c r="C511" i="10" s="1"/>
  <c r="A510" i="10"/>
  <c r="C510" i="10" s="1"/>
  <c r="A509" i="10"/>
  <c r="C509" i="10" s="1"/>
  <c r="A508" i="10"/>
  <c r="C508" i="10" s="1"/>
  <c r="A507" i="10"/>
  <c r="C507" i="10" s="1"/>
  <c r="A506" i="10"/>
  <c r="C506" i="10" s="1"/>
  <c r="A505" i="10"/>
  <c r="C505" i="10" s="1"/>
  <c r="A504" i="10"/>
  <c r="C504" i="10" s="1"/>
  <c r="A503" i="10"/>
  <c r="C503" i="10" s="1"/>
  <c r="A502" i="10"/>
  <c r="C502" i="10" s="1"/>
  <c r="A501" i="10"/>
  <c r="C501" i="10" s="1"/>
  <c r="A500" i="10"/>
  <c r="C500" i="10" s="1"/>
  <c r="A499" i="10"/>
  <c r="C499" i="10" s="1"/>
  <c r="A498" i="10"/>
  <c r="C498" i="10" s="1"/>
  <c r="A497" i="10"/>
  <c r="C497" i="10" s="1"/>
  <c r="A496" i="10"/>
  <c r="C496" i="10" s="1"/>
  <c r="A495" i="10"/>
  <c r="C495" i="10" s="1"/>
  <c r="A494" i="10"/>
  <c r="C494" i="10" s="1"/>
  <c r="A493" i="10"/>
  <c r="C493" i="10" s="1"/>
  <c r="A492" i="10"/>
  <c r="C492" i="10" s="1"/>
  <c r="A491" i="10"/>
  <c r="C491" i="10" s="1"/>
  <c r="A490" i="10"/>
  <c r="C490" i="10" s="1"/>
  <c r="A489" i="10"/>
  <c r="C489" i="10" s="1"/>
  <c r="A488" i="10"/>
  <c r="C488" i="10" s="1"/>
  <c r="A487" i="10"/>
  <c r="C487" i="10" s="1"/>
  <c r="A486" i="10"/>
  <c r="C486" i="10" s="1"/>
  <c r="A485" i="10"/>
  <c r="C485" i="10" s="1"/>
  <c r="A484" i="10"/>
  <c r="C484" i="10" s="1"/>
  <c r="A483" i="10"/>
  <c r="C483" i="10" s="1"/>
  <c r="A482" i="10"/>
  <c r="C482" i="10" s="1"/>
  <c r="A481" i="10"/>
  <c r="C481" i="10" s="1"/>
  <c r="A480" i="10"/>
  <c r="C480" i="10" s="1"/>
  <c r="A479" i="10"/>
  <c r="C479" i="10" s="1"/>
  <c r="A478" i="10"/>
  <c r="C478" i="10" s="1"/>
  <c r="A477" i="10"/>
  <c r="C477" i="10" s="1"/>
  <c r="A476" i="10"/>
  <c r="C476" i="10" s="1"/>
  <c r="A475" i="10"/>
  <c r="C475" i="10" s="1"/>
  <c r="A474" i="10"/>
  <c r="C474" i="10" s="1"/>
  <c r="A473" i="10"/>
  <c r="C473" i="10" s="1"/>
  <c r="A472" i="10"/>
  <c r="C472" i="10" s="1"/>
  <c r="A471" i="10"/>
  <c r="C471" i="10" s="1"/>
  <c r="A470" i="10"/>
  <c r="C470" i="10" s="1"/>
  <c r="A469" i="10"/>
  <c r="C469" i="10" s="1"/>
  <c r="A468" i="10"/>
  <c r="C468" i="10" s="1"/>
  <c r="A467" i="10"/>
  <c r="C467" i="10" s="1"/>
  <c r="A466" i="10"/>
  <c r="C466" i="10" s="1"/>
  <c r="A465" i="10"/>
  <c r="C465" i="10" s="1"/>
  <c r="A464" i="10"/>
  <c r="C464" i="10" s="1"/>
  <c r="A463" i="10"/>
  <c r="C463" i="10" s="1"/>
  <c r="A462" i="10"/>
  <c r="C462" i="10" s="1"/>
  <c r="A461" i="10"/>
  <c r="C461" i="10" s="1"/>
  <c r="A460" i="10"/>
  <c r="C460" i="10" s="1"/>
  <c r="A459" i="10"/>
  <c r="C459" i="10" s="1"/>
  <c r="A458" i="10"/>
  <c r="C458" i="10" s="1"/>
  <c r="A457" i="10"/>
  <c r="C457" i="10" s="1"/>
  <c r="A456" i="10"/>
  <c r="C456" i="10" s="1"/>
  <c r="A455" i="10"/>
  <c r="C455" i="10" s="1"/>
  <c r="A454" i="10"/>
  <c r="C454" i="10" s="1"/>
  <c r="A453" i="10"/>
  <c r="C453" i="10" s="1"/>
  <c r="A452" i="10"/>
  <c r="C452" i="10" s="1"/>
  <c r="A451" i="10"/>
  <c r="C451" i="10" s="1"/>
  <c r="A450" i="10"/>
  <c r="C450" i="10" s="1"/>
  <c r="A449" i="10"/>
  <c r="C449" i="10" s="1"/>
  <c r="A448" i="10"/>
  <c r="C448" i="10" s="1"/>
  <c r="A447" i="10"/>
  <c r="C447" i="10" s="1"/>
  <c r="A446" i="10"/>
  <c r="C446" i="10" s="1"/>
  <c r="A445" i="10"/>
  <c r="C445" i="10" s="1"/>
  <c r="A444" i="10"/>
  <c r="C444" i="10" s="1"/>
  <c r="A443" i="10"/>
  <c r="C443" i="10" s="1"/>
  <c r="A442" i="10"/>
  <c r="C442" i="10" s="1"/>
  <c r="A441" i="10"/>
  <c r="C441" i="10" s="1"/>
  <c r="A440" i="10"/>
  <c r="C440" i="10" s="1"/>
  <c r="A439" i="10"/>
  <c r="C439" i="10" s="1"/>
  <c r="A438" i="10"/>
  <c r="C438" i="10" s="1"/>
  <c r="A437" i="10"/>
  <c r="C437" i="10" s="1"/>
  <c r="A436" i="10"/>
  <c r="C436" i="10" s="1"/>
  <c r="A435" i="10"/>
  <c r="C435" i="10" s="1"/>
  <c r="A434" i="10"/>
  <c r="C434" i="10" s="1"/>
  <c r="A433" i="10"/>
  <c r="C433" i="10" s="1"/>
  <c r="A432" i="10"/>
  <c r="C432" i="10" s="1"/>
  <c r="A431" i="10"/>
  <c r="C431" i="10" s="1"/>
  <c r="A430" i="10"/>
  <c r="C430" i="10" s="1"/>
  <c r="A429" i="10"/>
  <c r="C429" i="10" s="1"/>
  <c r="A428" i="10"/>
  <c r="C428" i="10" s="1"/>
  <c r="A427" i="10"/>
  <c r="C427" i="10" s="1"/>
  <c r="A426" i="10"/>
  <c r="C426" i="10" s="1"/>
  <c r="A425" i="10"/>
  <c r="C425" i="10" s="1"/>
  <c r="A424" i="10"/>
  <c r="C424" i="10" s="1"/>
  <c r="A423" i="10"/>
  <c r="C423" i="10" s="1"/>
  <c r="A422" i="10"/>
  <c r="C422" i="10" s="1"/>
  <c r="A421" i="10"/>
  <c r="C421" i="10" s="1"/>
  <c r="A420" i="10"/>
  <c r="C420" i="10" s="1"/>
  <c r="A419" i="10"/>
  <c r="C419" i="10" s="1"/>
  <c r="A418" i="10"/>
  <c r="C418" i="10" s="1"/>
  <c r="A417" i="10"/>
  <c r="C417" i="10" s="1"/>
  <c r="A416" i="10"/>
  <c r="C416" i="10" s="1"/>
  <c r="A415" i="10"/>
  <c r="C415" i="10" s="1"/>
  <c r="A414" i="10"/>
  <c r="C414" i="10" s="1"/>
  <c r="A413" i="10"/>
  <c r="C413" i="10" s="1"/>
  <c r="A412" i="10"/>
  <c r="C412" i="10" s="1"/>
  <c r="A411" i="10"/>
  <c r="C411" i="10" s="1"/>
  <c r="A410" i="10"/>
  <c r="C410" i="10" s="1"/>
  <c r="A409" i="10"/>
  <c r="C409" i="10" s="1"/>
  <c r="A408" i="10"/>
  <c r="C408" i="10" s="1"/>
  <c r="A407" i="10"/>
  <c r="C407" i="10" s="1"/>
  <c r="A406" i="10"/>
  <c r="C406" i="10" s="1"/>
  <c r="A405" i="10"/>
  <c r="C405" i="10" s="1"/>
  <c r="A404" i="10"/>
  <c r="C404" i="10" s="1"/>
  <c r="A403" i="10"/>
  <c r="C403" i="10" s="1"/>
  <c r="A402" i="10"/>
  <c r="C402" i="10" s="1"/>
  <c r="A401" i="10"/>
  <c r="C401" i="10" s="1"/>
  <c r="A400" i="10"/>
  <c r="C400" i="10" s="1"/>
  <c r="A399" i="10"/>
  <c r="C399" i="10" s="1"/>
  <c r="A398" i="10"/>
  <c r="C398" i="10" s="1"/>
  <c r="A397" i="10"/>
  <c r="C397" i="10" s="1"/>
  <c r="A396" i="10"/>
  <c r="C396" i="10" s="1"/>
  <c r="A395" i="10"/>
  <c r="C395" i="10" s="1"/>
  <c r="A394" i="10"/>
  <c r="C394" i="10" s="1"/>
  <c r="A393" i="10"/>
  <c r="C393" i="10" s="1"/>
  <c r="A392" i="10"/>
  <c r="C392" i="10" s="1"/>
  <c r="A391" i="10"/>
  <c r="C391" i="10" s="1"/>
  <c r="A390" i="10"/>
  <c r="C390" i="10" s="1"/>
  <c r="A389" i="10"/>
  <c r="C389" i="10" s="1"/>
  <c r="A388" i="10"/>
  <c r="C388" i="10" s="1"/>
  <c r="A387" i="10"/>
  <c r="C387" i="10" s="1"/>
  <c r="A386" i="10"/>
  <c r="C386" i="10" s="1"/>
  <c r="A385" i="10"/>
  <c r="C385" i="10" s="1"/>
  <c r="A384" i="10"/>
  <c r="C384" i="10" s="1"/>
  <c r="A383" i="10"/>
  <c r="C383" i="10" s="1"/>
  <c r="A382" i="10"/>
  <c r="C382" i="10" s="1"/>
  <c r="A381" i="10"/>
  <c r="C381" i="10" s="1"/>
  <c r="A380" i="10"/>
  <c r="C380" i="10" s="1"/>
  <c r="A379" i="10"/>
  <c r="C379" i="10" s="1"/>
  <c r="A378" i="10"/>
  <c r="C378" i="10" s="1"/>
  <c r="A377" i="10"/>
  <c r="C377" i="10" s="1"/>
  <c r="A376" i="10"/>
  <c r="C376" i="10" s="1"/>
  <c r="A375" i="10"/>
  <c r="C375" i="10" s="1"/>
  <c r="A374" i="10"/>
  <c r="C374" i="10" s="1"/>
  <c r="A373" i="10"/>
  <c r="C373" i="10" s="1"/>
  <c r="A372" i="10"/>
  <c r="C372" i="10" s="1"/>
  <c r="A371" i="10"/>
  <c r="C371" i="10" s="1"/>
  <c r="A370" i="10"/>
  <c r="C370" i="10" s="1"/>
  <c r="A369" i="10"/>
  <c r="C369" i="10" s="1"/>
  <c r="A368" i="10"/>
  <c r="C368" i="10" s="1"/>
  <c r="A367" i="10"/>
  <c r="C367" i="10" s="1"/>
  <c r="A366" i="10"/>
  <c r="C366" i="10" s="1"/>
  <c r="A365" i="10"/>
  <c r="C365" i="10" s="1"/>
  <c r="A364" i="10"/>
  <c r="C364" i="10" s="1"/>
  <c r="A363" i="10"/>
  <c r="C363" i="10" s="1"/>
  <c r="A362" i="10"/>
  <c r="C362" i="10" s="1"/>
  <c r="A361" i="10"/>
  <c r="C361" i="10" s="1"/>
  <c r="A360" i="10"/>
  <c r="C360" i="10" s="1"/>
  <c r="A359" i="10"/>
  <c r="C359" i="10" s="1"/>
  <c r="A358" i="10"/>
  <c r="C358" i="10" s="1"/>
  <c r="A357" i="10"/>
  <c r="C357" i="10" s="1"/>
  <c r="A356" i="10"/>
  <c r="C356" i="10" s="1"/>
  <c r="A355" i="10"/>
  <c r="C355" i="10" s="1"/>
  <c r="A354" i="10"/>
  <c r="C354" i="10" s="1"/>
  <c r="A353" i="10"/>
  <c r="C353" i="10" s="1"/>
  <c r="A352" i="10"/>
  <c r="C352" i="10" s="1"/>
  <c r="A351" i="10"/>
  <c r="C351" i="10" s="1"/>
  <c r="A350" i="10"/>
  <c r="C350" i="10" s="1"/>
  <c r="A349" i="10"/>
  <c r="C349" i="10" s="1"/>
  <c r="A348" i="10"/>
  <c r="C348" i="10" s="1"/>
  <c r="A347" i="10"/>
  <c r="C347" i="10" s="1"/>
  <c r="A346" i="10"/>
  <c r="C346" i="10" s="1"/>
  <c r="A345" i="10"/>
  <c r="C345" i="10" s="1"/>
  <c r="A344" i="10"/>
  <c r="C344" i="10" s="1"/>
  <c r="A343" i="10"/>
  <c r="C343" i="10" s="1"/>
  <c r="A342" i="10"/>
  <c r="C342" i="10" s="1"/>
  <c r="A341" i="10"/>
  <c r="C341" i="10" s="1"/>
  <c r="A340" i="10"/>
  <c r="C340" i="10" s="1"/>
  <c r="A339" i="10"/>
  <c r="C339" i="10" s="1"/>
  <c r="A338" i="10"/>
  <c r="C338" i="10" s="1"/>
  <c r="A337" i="10"/>
  <c r="C337" i="10" s="1"/>
  <c r="A336" i="10"/>
  <c r="C336" i="10" s="1"/>
  <c r="A335" i="10"/>
  <c r="C335" i="10" s="1"/>
  <c r="A334" i="10"/>
  <c r="C334" i="10" s="1"/>
  <c r="A333" i="10"/>
  <c r="C333" i="10" s="1"/>
  <c r="A332" i="10"/>
  <c r="C332" i="10" s="1"/>
  <c r="A331" i="10"/>
  <c r="C331" i="10" s="1"/>
  <c r="A330" i="10"/>
  <c r="C330" i="10" s="1"/>
  <c r="A329" i="10"/>
  <c r="C329" i="10" s="1"/>
  <c r="A328" i="10"/>
  <c r="C328" i="10" s="1"/>
  <c r="A327" i="10"/>
  <c r="C327" i="10" s="1"/>
  <c r="A326" i="10"/>
  <c r="C326" i="10" s="1"/>
  <c r="A325" i="10"/>
  <c r="C325" i="10" s="1"/>
  <c r="A324" i="10"/>
  <c r="C324" i="10" s="1"/>
  <c r="A323" i="10"/>
  <c r="C323" i="10" s="1"/>
  <c r="A322" i="10"/>
  <c r="C322" i="10" s="1"/>
  <c r="A321" i="10"/>
  <c r="C321" i="10" s="1"/>
  <c r="A320" i="10"/>
  <c r="C320" i="10" s="1"/>
  <c r="A319" i="10"/>
  <c r="C319" i="10" s="1"/>
  <c r="A318" i="10"/>
  <c r="C318" i="10" s="1"/>
  <c r="A317" i="10"/>
  <c r="C317" i="10" s="1"/>
  <c r="A316" i="10"/>
  <c r="C316" i="10" s="1"/>
  <c r="A315" i="10"/>
  <c r="C315" i="10" s="1"/>
  <c r="A314" i="10"/>
  <c r="C314" i="10" s="1"/>
  <c r="A313" i="10"/>
  <c r="C313" i="10" s="1"/>
  <c r="A312" i="10"/>
  <c r="C312" i="10" s="1"/>
  <c r="A311" i="10"/>
  <c r="C311" i="10" s="1"/>
  <c r="A310" i="10"/>
  <c r="C310" i="10" s="1"/>
  <c r="A309" i="10"/>
  <c r="C309" i="10" s="1"/>
  <c r="A308" i="10"/>
  <c r="C308" i="10" s="1"/>
  <c r="A307" i="10"/>
  <c r="C307" i="10" s="1"/>
  <c r="A306" i="10"/>
  <c r="C306" i="10" s="1"/>
  <c r="A305" i="10"/>
  <c r="C305" i="10" s="1"/>
  <c r="A304" i="10"/>
  <c r="C304" i="10" s="1"/>
  <c r="A303" i="10"/>
  <c r="C303" i="10" s="1"/>
  <c r="A302" i="10"/>
  <c r="C302" i="10" s="1"/>
  <c r="A301" i="10"/>
  <c r="C301" i="10" s="1"/>
  <c r="A300" i="10"/>
  <c r="C300" i="10" s="1"/>
  <c r="A299" i="10"/>
  <c r="C299" i="10" s="1"/>
  <c r="A298" i="10"/>
  <c r="C298" i="10" s="1"/>
  <c r="A297" i="10"/>
  <c r="C297" i="10" s="1"/>
  <c r="A296" i="10"/>
  <c r="C296" i="10" s="1"/>
  <c r="A295" i="10"/>
  <c r="C295" i="10" s="1"/>
  <c r="A294" i="10"/>
  <c r="C294" i="10" s="1"/>
  <c r="A293" i="10"/>
  <c r="C293" i="10" s="1"/>
  <c r="A292" i="10"/>
  <c r="C292" i="10" s="1"/>
  <c r="A291" i="10"/>
  <c r="C291" i="10" s="1"/>
  <c r="A290" i="10"/>
  <c r="C290" i="10" s="1"/>
  <c r="A289" i="10"/>
  <c r="C289" i="10" s="1"/>
  <c r="A288" i="10"/>
  <c r="C288" i="10" s="1"/>
  <c r="A287" i="10"/>
  <c r="C287" i="10" s="1"/>
  <c r="A286" i="10"/>
  <c r="C286" i="10" s="1"/>
  <c r="A285" i="10"/>
  <c r="C285" i="10" s="1"/>
  <c r="A284" i="10"/>
  <c r="C284" i="10" s="1"/>
  <c r="A283" i="10"/>
  <c r="C283" i="10" s="1"/>
  <c r="A282" i="10"/>
  <c r="C282" i="10" s="1"/>
  <c r="A281" i="10"/>
  <c r="C281" i="10" s="1"/>
  <c r="A280" i="10"/>
  <c r="C280" i="10" s="1"/>
  <c r="A279" i="10"/>
  <c r="C279" i="10" s="1"/>
  <c r="A278" i="10"/>
  <c r="C278" i="10" s="1"/>
  <c r="A277" i="10"/>
  <c r="C277" i="10" s="1"/>
  <c r="A276" i="10"/>
  <c r="C276" i="10" s="1"/>
  <c r="A275" i="10"/>
  <c r="C275" i="10" s="1"/>
  <c r="A274" i="10"/>
  <c r="C274" i="10" s="1"/>
  <c r="A273" i="10"/>
  <c r="C273" i="10" s="1"/>
  <c r="A272" i="10"/>
  <c r="C272" i="10" s="1"/>
  <c r="A271" i="10"/>
  <c r="C271" i="10" s="1"/>
  <c r="A270" i="10"/>
  <c r="C270" i="10" s="1"/>
  <c r="A269" i="10"/>
  <c r="C269" i="10" s="1"/>
  <c r="A268" i="10"/>
  <c r="C268" i="10" s="1"/>
  <c r="A267" i="10"/>
  <c r="C267" i="10" s="1"/>
  <c r="A266" i="10"/>
  <c r="C266" i="10" s="1"/>
  <c r="A265" i="10"/>
  <c r="C265" i="10" s="1"/>
  <c r="A264" i="10"/>
  <c r="C264" i="10" s="1"/>
  <c r="A263" i="10"/>
  <c r="C263" i="10" s="1"/>
  <c r="A262" i="10"/>
  <c r="C262" i="10" s="1"/>
  <c r="A261" i="10"/>
  <c r="C261" i="10" s="1"/>
  <c r="A260" i="10"/>
  <c r="C260" i="10" s="1"/>
  <c r="A259" i="10"/>
  <c r="C259" i="10" s="1"/>
  <c r="A258" i="10"/>
  <c r="C258" i="10" s="1"/>
  <c r="A257" i="10"/>
  <c r="C257" i="10" s="1"/>
  <c r="A256" i="10"/>
  <c r="C256" i="10" s="1"/>
  <c r="A255" i="10"/>
  <c r="C255" i="10" s="1"/>
  <c r="A254" i="10"/>
  <c r="C254" i="10" s="1"/>
  <c r="A253" i="10"/>
  <c r="C253" i="10" s="1"/>
  <c r="A252" i="10"/>
  <c r="C252" i="10" s="1"/>
  <c r="A251" i="10"/>
  <c r="C251" i="10" s="1"/>
  <c r="A250" i="10"/>
  <c r="C250" i="10" s="1"/>
  <c r="A249" i="10"/>
  <c r="C249" i="10" s="1"/>
  <c r="A248" i="10"/>
  <c r="C248" i="10" s="1"/>
  <c r="A247" i="10"/>
  <c r="C247" i="10" s="1"/>
  <c r="A246" i="10"/>
  <c r="C246" i="10" s="1"/>
  <c r="A245" i="10"/>
  <c r="C245" i="10" s="1"/>
  <c r="A244" i="10"/>
  <c r="C244" i="10" s="1"/>
  <c r="A243" i="10"/>
  <c r="C243" i="10" s="1"/>
  <c r="A242" i="10"/>
  <c r="C242" i="10" s="1"/>
  <c r="A241" i="10"/>
  <c r="C241" i="10" s="1"/>
  <c r="A240" i="10"/>
  <c r="C240" i="10" s="1"/>
  <c r="A239" i="10"/>
  <c r="C239" i="10" s="1"/>
  <c r="A238" i="10"/>
  <c r="C238" i="10" s="1"/>
  <c r="A237" i="10"/>
  <c r="C237" i="10" s="1"/>
  <c r="A236" i="10"/>
  <c r="C236" i="10" s="1"/>
  <c r="A235" i="10"/>
  <c r="C235" i="10" s="1"/>
  <c r="A234" i="10"/>
  <c r="C234" i="10" s="1"/>
  <c r="A233" i="10"/>
  <c r="C233" i="10" s="1"/>
  <c r="A232" i="10"/>
  <c r="C232" i="10" s="1"/>
  <c r="A231" i="10"/>
  <c r="C231" i="10" s="1"/>
  <c r="A230" i="10"/>
  <c r="C230" i="10" s="1"/>
  <c r="A229" i="10"/>
  <c r="C229" i="10" s="1"/>
  <c r="A228" i="10"/>
  <c r="C228" i="10" s="1"/>
  <c r="A227" i="10"/>
  <c r="C227" i="10" s="1"/>
  <c r="A226" i="10"/>
  <c r="C226" i="10" s="1"/>
  <c r="A225" i="10"/>
  <c r="C225" i="10" s="1"/>
  <c r="A224" i="10"/>
  <c r="C224" i="10" s="1"/>
  <c r="A223" i="10"/>
  <c r="C223" i="10" s="1"/>
  <c r="A222" i="10"/>
  <c r="C222" i="10" s="1"/>
  <c r="A221" i="10"/>
  <c r="C221" i="10" s="1"/>
  <c r="A220" i="10"/>
  <c r="C220" i="10" s="1"/>
  <c r="A219" i="10"/>
  <c r="C219" i="10" s="1"/>
  <c r="A218" i="10"/>
  <c r="C218" i="10" s="1"/>
  <c r="A217" i="10"/>
  <c r="C217" i="10" s="1"/>
  <c r="A216" i="10"/>
  <c r="C216" i="10" s="1"/>
  <c r="A215" i="10"/>
  <c r="C215" i="10" s="1"/>
  <c r="A214" i="10"/>
  <c r="C214" i="10" s="1"/>
  <c r="A213" i="10"/>
  <c r="C213" i="10" s="1"/>
  <c r="A212" i="10"/>
  <c r="C212" i="10" s="1"/>
  <c r="A211" i="10"/>
  <c r="C211" i="10" s="1"/>
  <c r="A210" i="10"/>
  <c r="C210" i="10" s="1"/>
  <c r="A209" i="10"/>
  <c r="C209" i="10" s="1"/>
  <c r="A208" i="10"/>
  <c r="C208" i="10" s="1"/>
  <c r="A207" i="10"/>
  <c r="C207" i="10" s="1"/>
  <c r="A206" i="10"/>
  <c r="C206" i="10" s="1"/>
  <c r="A205" i="10"/>
  <c r="C205" i="10" s="1"/>
  <c r="A204" i="10"/>
  <c r="C204" i="10" s="1"/>
  <c r="A203" i="10"/>
  <c r="C203" i="10" s="1"/>
  <c r="A202" i="10"/>
  <c r="C202" i="10" s="1"/>
  <c r="A201" i="10"/>
  <c r="C201" i="10" s="1"/>
  <c r="A200" i="10"/>
  <c r="C200" i="10" s="1"/>
  <c r="A199" i="10"/>
  <c r="C199" i="10" s="1"/>
  <c r="A198" i="10"/>
  <c r="C198" i="10" s="1"/>
  <c r="A197" i="10"/>
  <c r="C197" i="10" s="1"/>
  <c r="A196" i="10"/>
  <c r="C196" i="10" s="1"/>
  <c r="A195" i="10"/>
  <c r="C195" i="10" s="1"/>
  <c r="A194" i="10"/>
  <c r="C194" i="10" s="1"/>
  <c r="A193" i="10"/>
  <c r="C193" i="10" s="1"/>
  <c r="A192" i="10"/>
  <c r="C192" i="10" s="1"/>
  <c r="A191" i="10"/>
  <c r="C191" i="10" s="1"/>
  <c r="A190" i="10"/>
  <c r="C190" i="10" s="1"/>
  <c r="A189" i="10"/>
  <c r="C189" i="10" s="1"/>
  <c r="A188" i="10"/>
  <c r="C188" i="10" s="1"/>
  <c r="A187" i="10"/>
  <c r="C187" i="10" s="1"/>
  <c r="A186" i="10"/>
  <c r="C186" i="10" s="1"/>
  <c r="A185" i="10"/>
  <c r="C185" i="10" s="1"/>
  <c r="A184" i="10"/>
  <c r="C184" i="10" s="1"/>
  <c r="A183" i="10"/>
  <c r="C183" i="10" s="1"/>
  <c r="A182" i="10"/>
  <c r="C182" i="10" s="1"/>
  <c r="A181" i="10"/>
  <c r="C181" i="10" s="1"/>
  <c r="A180" i="10"/>
  <c r="C180" i="10" s="1"/>
  <c r="A179" i="10"/>
  <c r="C179" i="10" s="1"/>
  <c r="A178" i="10"/>
  <c r="C178" i="10" s="1"/>
  <c r="A177" i="10"/>
  <c r="C177" i="10" s="1"/>
  <c r="A176" i="10"/>
  <c r="C176" i="10" s="1"/>
  <c r="A175" i="10"/>
  <c r="C175" i="10" s="1"/>
  <c r="A174" i="10"/>
  <c r="C174" i="10" s="1"/>
  <c r="A173" i="10"/>
  <c r="C173" i="10" s="1"/>
  <c r="A172" i="10"/>
  <c r="C172" i="10" s="1"/>
  <c r="A171" i="10"/>
  <c r="C171" i="10" s="1"/>
  <c r="A170" i="10"/>
  <c r="C170" i="10" s="1"/>
  <c r="A169" i="10"/>
  <c r="C169" i="10" s="1"/>
  <c r="A168" i="10"/>
  <c r="C168" i="10" s="1"/>
  <c r="A167" i="10"/>
  <c r="C167" i="10" s="1"/>
  <c r="A166" i="10"/>
  <c r="C166" i="10" s="1"/>
  <c r="A165" i="10"/>
  <c r="C165" i="10" s="1"/>
  <c r="A164" i="10"/>
  <c r="C164" i="10" s="1"/>
  <c r="A163" i="10"/>
  <c r="C163" i="10" s="1"/>
  <c r="A162" i="10"/>
  <c r="C162" i="10" s="1"/>
  <c r="A161" i="10"/>
  <c r="C161" i="10" s="1"/>
  <c r="A160" i="10"/>
  <c r="C160" i="10" s="1"/>
  <c r="A159" i="10"/>
  <c r="C159" i="10" s="1"/>
  <c r="A158" i="10"/>
  <c r="C158" i="10" s="1"/>
  <c r="A157" i="10"/>
  <c r="C157" i="10" s="1"/>
  <c r="A156" i="10"/>
  <c r="C156" i="10" s="1"/>
  <c r="A155" i="10"/>
  <c r="C155" i="10" s="1"/>
  <c r="A154" i="10"/>
  <c r="C154" i="10" s="1"/>
  <c r="A153" i="10"/>
  <c r="C153" i="10" s="1"/>
  <c r="A152" i="10"/>
  <c r="C152" i="10" s="1"/>
  <c r="A151" i="10"/>
  <c r="C151" i="10" s="1"/>
  <c r="A150" i="10"/>
  <c r="C150" i="10" s="1"/>
  <c r="A149" i="10"/>
  <c r="C149" i="10" s="1"/>
  <c r="A148" i="10"/>
  <c r="C148" i="10" s="1"/>
  <c r="A147" i="10"/>
  <c r="C147" i="10" s="1"/>
  <c r="A146" i="10"/>
  <c r="C146" i="10" s="1"/>
  <c r="A145" i="10"/>
  <c r="C145" i="10" s="1"/>
  <c r="A144" i="10"/>
  <c r="C144" i="10" s="1"/>
  <c r="A143" i="10"/>
  <c r="C143" i="10" s="1"/>
  <c r="A142" i="10"/>
  <c r="C142" i="10" s="1"/>
  <c r="A141" i="10"/>
  <c r="C141" i="10" s="1"/>
  <c r="A140" i="10"/>
  <c r="C140" i="10" s="1"/>
  <c r="A139" i="10"/>
  <c r="C139" i="10" s="1"/>
  <c r="A138" i="10"/>
  <c r="C138" i="10" s="1"/>
  <c r="A137" i="10"/>
  <c r="C137" i="10" s="1"/>
  <c r="A136" i="10"/>
  <c r="C136" i="10" s="1"/>
  <c r="A135" i="10"/>
  <c r="C135" i="10" s="1"/>
  <c r="A134" i="10"/>
  <c r="C134" i="10" s="1"/>
  <c r="A133" i="10"/>
  <c r="C133" i="10" s="1"/>
  <c r="A132" i="10"/>
  <c r="C132" i="10" s="1"/>
  <c r="A131" i="10"/>
  <c r="C131" i="10" s="1"/>
  <c r="A130" i="10"/>
  <c r="C130" i="10" s="1"/>
  <c r="A129" i="10"/>
  <c r="C129" i="10" s="1"/>
  <c r="A128" i="10"/>
  <c r="C128" i="10" s="1"/>
  <c r="A127" i="10"/>
  <c r="C127" i="10" s="1"/>
  <c r="A126" i="10"/>
  <c r="C126" i="10" s="1"/>
  <c r="A125" i="10"/>
  <c r="C125" i="10" s="1"/>
  <c r="A124" i="10"/>
  <c r="C124" i="10" s="1"/>
  <c r="A123" i="10"/>
  <c r="C123" i="10" s="1"/>
  <c r="A122" i="10"/>
  <c r="C122" i="10" s="1"/>
  <c r="A121" i="10"/>
  <c r="C121" i="10" s="1"/>
  <c r="A120" i="10"/>
  <c r="C120" i="10" s="1"/>
  <c r="A119" i="10"/>
  <c r="C119" i="10" s="1"/>
  <c r="A118" i="10"/>
  <c r="C118" i="10" s="1"/>
  <c r="A117" i="10"/>
  <c r="C117" i="10" s="1"/>
  <c r="A116" i="10"/>
  <c r="C116" i="10" s="1"/>
  <c r="A115" i="10"/>
  <c r="C115" i="10" s="1"/>
  <c r="A114" i="10"/>
  <c r="C114" i="10" s="1"/>
  <c r="A113" i="10"/>
  <c r="C113" i="10" s="1"/>
  <c r="A112" i="10"/>
  <c r="C112" i="10" s="1"/>
  <c r="A111" i="10"/>
  <c r="C111" i="10" s="1"/>
  <c r="A110" i="10"/>
  <c r="C110" i="10" s="1"/>
  <c r="A109" i="10"/>
  <c r="C109" i="10" s="1"/>
  <c r="A108" i="10"/>
  <c r="C108" i="10" s="1"/>
  <c r="A107" i="10"/>
  <c r="C107" i="10" s="1"/>
  <c r="A106" i="10"/>
  <c r="C106" i="10" s="1"/>
  <c r="A105" i="10"/>
  <c r="C105" i="10" s="1"/>
  <c r="A104" i="10"/>
  <c r="C104" i="10" s="1"/>
  <c r="A103" i="10"/>
  <c r="C103" i="10" s="1"/>
  <c r="A102" i="10"/>
  <c r="C102" i="10" s="1"/>
  <c r="A101" i="10"/>
  <c r="C101" i="10" s="1"/>
  <c r="A100" i="10"/>
  <c r="C100" i="10" s="1"/>
  <c r="A99" i="10"/>
  <c r="C99" i="10" s="1"/>
  <c r="A98" i="10"/>
  <c r="C98" i="10" s="1"/>
  <c r="A97" i="10"/>
  <c r="C97" i="10" s="1"/>
  <c r="A96" i="10"/>
  <c r="C96" i="10" s="1"/>
  <c r="A95" i="10"/>
  <c r="C95" i="10" s="1"/>
  <c r="A94" i="10"/>
  <c r="C94" i="10" s="1"/>
  <c r="A93" i="10"/>
  <c r="C93" i="10" s="1"/>
  <c r="A92" i="10"/>
  <c r="C92" i="10" s="1"/>
  <c r="A91" i="10"/>
  <c r="C91" i="10" s="1"/>
  <c r="A90" i="10"/>
  <c r="C90" i="10" s="1"/>
  <c r="A89" i="10"/>
  <c r="C89" i="10" s="1"/>
  <c r="A88" i="10"/>
  <c r="C88" i="10" s="1"/>
  <c r="A87" i="10"/>
  <c r="C87" i="10" s="1"/>
  <c r="A86" i="10"/>
  <c r="C86" i="10" s="1"/>
  <c r="A85" i="10"/>
  <c r="C85" i="10" s="1"/>
  <c r="A84" i="10"/>
  <c r="C84" i="10" s="1"/>
  <c r="A83" i="10"/>
  <c r="C83" i="10" s="1"/>
  <c r="A82" i="10"/>
  <c r="C82" i="10" s="1"/>
  <c r="A81" i="10"/>
  <c r="C81" i="10" s="1"/>
  <c r="A80" i="10"/>
  <c r="C80" i="10" s="1"/>
  <c r="A79" i="10"/>
  <c r="C79" i="10" s="1"/>
  <c r="A78" i="10"/>
  <c r="C78" i="10" s="1"/>
  <c r="A77" i="10"/>
  <c r="C77" i="10" s="1"/>
  <c r="A76" i="10"/>
  <c r="C76" i="10" s="1"/>
  <c r="A75" i="10"/>
  <c r="C75" i="10" s="1"/>
  <c r="A74" i="10"/>
  <c r="C74" i="10" s="1"/>
  <c r="A73" i="10"/>
  <c r="C73" i="10" s="1"/>
  <c r="A72" i="10"/>
  <c r="C72" i="10" s="1"/>
  <c r="A71" i="10"/>
  <c r="C71" i="10" s="1"/>
  <c r="A70" i="10"/>
  <c r="C70" i="10" s="1"/>
  <c r="A69" i="10"/>
  <c r="C69" i="10" s="1"/>
  <c r="A68" i="10"/>
  <c r="C68" i="10" s="1"/>
  <c r="A67" i="10"/>
  <c r="C67" i="10" s="1"/>
  <c r="A66" i="10"/>
  <c r="C66" i="10" s="1"/>
  <c r="A65" i="10"/>
  <c r="C65" i="10" s="1"/>
  <c r="A64" i="10"/>
  <c r="C64" i="10" s="1"/>
  <c r="A63" i="10"/>
  <c r="C63" i="10" s="1"/>
  <c r="A62" i="10"/>
  <c r="C62" i="10" s="1"/>
  <c r="A61" i="10"/>
  <c r="C61" i="10" s="1"/>
  <c r="A60" i="10"/>
  <c r="C60" i="10" s="1"/>
  <c r="A59" i="10"/>
  <c r="C59" i="10" s="1"/>
  <c r="A58" i="10"/>
  <c r="C58" i="10" s="1"/>
  <c r="A57" i="10"/>
  <c r="C57" i="10" s="1"/>
  <c r="A56" i="10"/>
  <c r="C56" i="10" s="1"/>
  <c r="A55" i="10"/>
  <c r="C55" i="10" s="1"/>
  <c r="A54" i="10"/>
  <c r="C54" i="10" s="1"/>
  <c r="A53" i="10"/>
  <c r="C53" i="10" s="1"/>
  <c r="A52" i="10"/>
  <c r="C52" i="10" s="1"/>
  <c r="A51" i="10"/>
  <c r="C51" i="10" s="1"/>
  <c r="A50" i="10"/>
  <c r="C50" i="10" s="1"/>
  <c r="A49" i="10"/>
  <c r="C49" i="10" s="1"/>
  <c r="A48" i="10"/>
  <c r="C48" i="10" s="1"/>
  <c r="A47" i="10"/>
  <c r="C47" i="10" s="1"/>
  <c r="A46" i="10"/>
  <c r="C46" i="10" s="1"/>
  <c r="A45" i="10"/>
  <c r="C45" i="10" s="1"/>
  <c r="A44" i="10"/>
  <c r="C44" i="10" s="1"/>
  <c r="A43" i="10"/>
  <c r="C43" i="10" s="1"/>
  <c r="A42" i="10"/>
  <c r="C42" i="10" s="1"/>
  <c r="A41" i="10"/>
  <c r="C41" i="10" s="1"/>
  <c r="A40" i="10"/>
  <c r="C40" i="10" s="1"/>
  <c r="A39" i="10"/>
  <c r="C39" i="10" s="1"/>
  <c r="A38" i="10"/>
  <c r="C38" i="10" s="1"/>
  <c r="A37" i="10"/>
  <c r="C37" i="10" s="1"/>
  <c r="A36" i="10"/>
  <c r="C36" i="10" s="1"/>
  <c r="A35" i="10"/>
  <c r="C35" i="10" s="1"/>
  <c r="A34" i="10"/>
  <c r="C34" i="10" s="1"/>
  <c r="A33" i="10"/>
  <c r="C33" i="10" s="1"/>
  <c r="A32" i="10"/>
  <c r="C32" i="10" s="1"/>
  <c r="A31" i="10"/>
  <c r="C31" i="10" s="1"/>
  <c r="A30" i="10"/>
  <c r="C30" i="10" s="1"/>
  <c r="A29" i="10"/>
  <c r="C29" i="10" s="1"/>
  <c r="A28" i="10"/>
  <c r="C28" i="10" s="1"/>
  <c r="A27" i="10"/>
  <c r="C27" i="10" s="1"/>
  <c r="A26" i="10"/>
  <c r="C26" i="10" s="1"/>
  <c r="A25" i="10"/>
  <c r="C25" i="10" s="1"/>
  <c r="A24" i="10"/>
  <c r="C24" i="10" s="1"/>
  <c r="A23" i="10"/>
  <c r="C23" i="10" s="1"/>
  <c r="A22" i="10"/>
  <c r="C22" i="10" s="1"/>
  <c r="A21" i="10"/>
  <c r="C21" i="10" s="1"/>
  <c r="A20" i="10"/>
  <c r="C20" i="10" s="1"/>
  <c r="A19" i="10"/>
  <c r="C19" i="10" s="1"/>
  <c r="A18" i="10"/>
  <c r="C18" i="10" s="1"/>
  <c r="A11" i="10"/>
  <c r="C11" i="10" s="1"/>
  <c r="A12" i="10"/>
  <c r="C12" i="10" s="1"/>
  <c r="A13" i="10"/>
  <c r="C13" i="10" s="1"/>
  <c r="A14" i="10"/>
  <c r="C14" i="10" s="1"/>
  <c r="A15" i="10"/>
  <c r="C15" i="10" s="1"/>
  <c r="A16" i="10"/>
  <c r="C16" i="10" s="1"/>
  <c r="A17" i="10"/>
  <c r="C17" i="10" s="1"/>
  <c r="H20" i="3" l="1"/>
  <c r="F20" i="10"/>
  <c r="F12" i="10"/>
  <c r="F13" i="10"/>
  <c r="F11" i="10"/>
  <c r="N20" i="7"/>
  <c r="N22" i="7"/>
  <c r="N19" i="7"/>
  <c r="N21" i="7"/>
  <c r="N18" i="7"/>
  <c r="N17" i="7"/>
  <c r="I11" i="10" l="1"/>
  <c r="G11" i="10"/>
  <c r="N23" i="7"/>
  <c r="I12" i="10"/>
  <c r="I13" i="10"/>
  <c r="G12" i="10"/>
  <c r="G13" i="10"/>
  <c r="F22" i="10" l="1"/>
</calcChain>
</file>

<file path=xl/sharedStrings.xml><?xml version="1.0" encoding="utf-8"?>
<sst xmlns="http://schemas.openxmlformats.org/spreadsheetml/2006/main" count="169" uniqueCount="116">
  <si>
    <t>átlag</t>
  </si>
  <si>
    <t>szórás</t>
  </si>
  <si>
    <t>Hiba ok</t>
  </si>
  <si>
    <t>rongálódás</t>
  </si>
  <si>
    <t>repedés</t>
  </si>
  <si>
    <t>fül rossz helyen</t>
  </si>
  <si>
    <t>fül hiányzik</t>
  </si>
  <si>
    <t>egyéb</t>
  </si>
  <si>
    <t>minta elemszám</t>
  </si>
  <si>
    <t>gyártási eljárás</t>
  </si>
  <si>
    <t>összesen</t>
  </si>
  <si>
    <t>intervallum sorszáma</t>
  </si>
  <si>
    <t>int.alsó határ</t>
  </si>
  <si>
    <t>int. felső határ</t>
  </si>
  <si>
    <t>intervallumba esés gyakorisága (νi)</t>
  </si>
  <si>
    <t>korr. tap.-i szórás</t>
  </si>
  <si>
    <t>vizsgált gyerekek száma</t>
  </si>
  <si>
    <t>fiúk</t>
  </si>
  <si>
    <t>lányok</t>
  </si>
  <si>
    <t>hívás száma</t>
  </si>
  <si>
    <t>kapcsolási idő</t>
  </si>
  <si>
    <t>sorszám</t>
  </si>
  <si>
    <t>Az 1. beszállító alkatrészei</t>
  </si>
  <si>
    <t>A 2. beszállító alkatrészei</t>
  </si>
  <si>
    <t>Generátor</t>
  </si>
  <si>
    <t>Dobások száma</t>
  </si>
  <si>
    <t>Érték</t>
  </si>
  <si>
    <t>Gyakoriság</t>
  </si>
  <si>
    <t>Relativ Gyakoriság</t>
  </si>
  <si>
    <t>pi (elméleti val.)</t>
  </si>
  <si>
    <t>khi^2</t>
  </si>
  <si>
    <t>Lehetséges kimenetelek</t>
  </si>
  <si>
    <t>kapcsolásszám</t>
  </si>
  <si>
    <t>kiégett darab</t>
  </si>
  <si>
    <t>-tól</t>
  </si>
  <si>
    <t>-ig</t>
  </si>
  <si>
    <t>összesen:</t>
  </si>
  <si>
    <t>Feszültség</t>
  </si>
  <si>
    <t>Ryan-Joiner teszt kritikus értékei</t>
  </si>
  <si>
    <t>1-p</t>
  </si>
  <si>
    <t>n</t>
  </si>
  <si>
    <t>Illeszkedésvizsgálatot végzünk X^2 próbával.</t>
  </si>
  <si>
    <t>H0:</t>
  </si>
  <si>
    <t>Próba:</t>
  </si>
  <si>
    <t>a kapcsolási idő egyenletes eloszlást követ (p=0,95).</t>
  </si>
  <si>
    <t>Kapcs. Idő intervallum</t>
  </si>
  <si>
    <t>r</t>
  </si>
  <si>
    <t>N</t>
  </si>
  <si>
    <t>p</t>
  </si>
  <si>
    <t>X^2_akt-hoz</t>
  </si>
  <si>
    <t>X^2_akt</t>
  </si>
  <si>
    <t>X^2_krit</t>
  </si>
  <si>
    <t>p_i</t>
  </si>
  <si>
    <t>Döntés:</t>
  </si>
  <si>
    <t>Mivel X^2_akt&lt;X^2_krit teljesül, ezért H0-elfogadjuk, azaz a kapcsolási idő egyenletes eloszlást követ (p=0,95).</t>
  </si>
  <si>
    <t>a dobások valószínűsége 1/6, 2/6 és 3/6 (p=0,95).</t>
  </si>
  <si>
    <t>Homogenitásvizsgálatot végzünk X^2 próbával (páronként!)</t>
  </si>
  <si>
    <t>A hiba eloszlása azonos a gyártási eljárásoknál (p=0,95).</t>
  </si>
  <si>
    <t>1-2</t>
  </si>
  <si>
    <t>2-3</t>
  </si>
  <si>
    <t>3-1</t>
  </si>
  <si>
    <t>X^2_akt-okhoz:</t>
  </si>
  <si>
    <t>döntés</t>
  </si>
  <si>
    <t>Mivel X^2_akt&lt;X^2_krit teljesül, ezért H0-t elfogadjuk (p=0,95).</t>
  </si>
  <si>
    <t>Végső döntés:</t>
  </si>
  <si>
    <t>A különböző hibák százalékos előfordulása nem egyezik meg a három gyártási eljárásnál (p=0,95).</t>
  </si>
  <si>
    <t xml:space="preserve">H0: </t>
  </si>
  <si>
    <t>a gyerekek magassága normális eloszlást követ (p=0,95).</t>
  </si>
  <si>
    <t>X^2_akt-hoz:</t>
  </si>
  <si>
    <t>Döntés</t>
  </si>
  <si>
    <t>Mivel X^2_akt&lt;X^2_krit teljesül, ezért H0-t elfogadjuk, azaz a gyerekek magassága normális eloszlást követ (p=0,95).</t>
  </si>
  <si>
    <t>std. Error</t>
  </si>
  <si>
    <t>Welch próba</t>
  </si>
  <si>
    <t>w_akt</t>
  </si>
  <si>
    <t>f</t>
  </si>
  <si>
    <t>w_krit</t>
  </si>
  <si>
    <t>Mivel |w_akt|&lt;w_krit teljesül, ezért H0-t elfogadjuk, azaz a fiúk és lányok magasságának várható értéke megegyezik (p=0,98).</t>
  </si>
  <si>
    <t>Póba</t>
  </si>
  <si>
    <t>Homogenitásvizsgálat X^2 próbával</t>
  </si>
  <si>
    <t>összes adat</t>
  </si>
  <si>
    <t>alsó határ</t>
  </si>
  <si>
    <t>felső határ</t>
  </si>
  <si>
    <t xml:space="preserve">Döntés: </t>
  </si>
  <si>
    <t>Mivel X^2_akt&lt;X^2_krit, ezért a H0-t elfogadjuk, azaz az alkatrésze tönkremeneteli hajlama megegyezik (p=0,99)</t>
  </si>
  <si>
    <t>Próba</t>
  </si>
  <si>
    <t>az adatok normális eloszlást követnek (p=0,95).</t>
  </si>
  <si>
    <t>k</t>
  </si>
  <si>
    <t>p_i=(k-0,375)/(n+0,25)</t>
  </si>
  <si>
    <t>x_i</t>
  </si>
  <si>
    <t>x_pi</t>
  </si>
  <si>
    <t>RJ_akt</t>
  </si>
  <si>
    <t>RJ_krit</t>
  </si>
  <si>
    <t>Mivel RJ_akt&gt;RJ_krit teljesül, ezért H0-t elfogadom, azaz az adatok normális eloszlást követnek (p=0,95).</t>
  </si>
  <si>
    <t xml:space="preserve"> = (</t>
  </si>
  <si>
    <t>Eloszlásvizsgálat X^2 próbával</t>
  </si>
  <si>
    <t>Az izzók élettartam eloszlása az adott exponenciális eloszlásból származik (p=0,9).</t>
  </si>
  <si>
    <t>Mivel X^2_akt &lt;X^2_krit teljesül, ezért H0-t elfogadjuk, azaz az izzók élettartam eloszlása az adott exponenciális eloszlásból származik (p=0,9).</t>
  </si>
  <si>
    <t>várható értékek egyenlőek (p=0,98).</t>
  </si>
  <si>
    <t>szignifikancia szint</t>
  </si>
  <si>
    <t>p_i (valószínűség)</t>
  </si>
  <si>
    <t>gyakoriság, v_i</t>
  </si>
  <si>
    <r>
      <t>Mivel X^2_akt&lt;X^2_krit</t>
    </r>
    <r>
      <rPr>
        <b/>
        <sz val="10"/>
        <color rgb="FFFF0000"/>
        <rFont val="Arial"/>
        <family val="2"/>
        <charset val="238"/>
      </rPr>
      <t xml:space="preserve"> nem teljesül</t>
    </r>
    <r>
      <rPr>
        <sz val="10"/>
        <rFont val="Arial"/>
        <family val="2"/>
        <charset val="238"/>
      </rPr>
      <t>, ezért H0-t elutasítjuk (p=0,95).</t>
    </r>
  </si>
  <si>
    <t>Ellenőrizzük le a felső határát az utolsó intervallumnak, hogy hol kószált el hiányzó elem. Engedjük meg ott az egyenlőségjelet is.</t>
  </si>
  <si>
    <t>(Ebben a példában most a kettes beszállító gyakoriságánál veszett el egy elem.)</t>
  </si>
  <si>
    <r>
      <rPr>
        <sz val="10"/>
        <rFont val="Symbol"/>
        <family val="1"/>
        <charset val="2"/>
      </rPr>
      <t>n</t>
    </r>
    <r>
      <rPr>
        <sz val="10"/>
        <rFont val="Arial"/>
        <family val="2"/>
        <charset val="238"/>
      </rPr>
      <t>, (gyakoriság 1)</t>
    </r>
  </si>
  <si>
    <r>
      <rPr>
        <sz val="10"/>
        <rFont val="Symbol"/>
        <family val="1"/>
        <charset val="2"/>
      </rPr>
      <t>m</t>
    </r>
    <r>
      <rPr>
        <sz val="10"/>
        <rFont val="Arial"/>
        <family val="2"/>
        <charset val="238"/>
      </rPr>
      <t>, (gyakoriság 2)</t>
    </r>
  </si>
  <si>
    <t>Legyen mindenhol a felső határ a következő tartomány alsó határa (251, 501, 751….stb), mivel az eloszlásfüggvény folytonos, és az intervallumoknak is folytonosan kapcsolódniuk kell.</t>
  </si>
  <si>
    <t>Normalitásvizsgálat Ryan-Joiner próbával (mert kevés az elemszám)</t>
  </si>
  <si>
    <r>
      <rPr>
        <b/>
        <sz val="10"/>
        <color rgb="FFC00000"/>
        <rFont val="Arial"/>
        <family val="2"/>
        <charset val="238"/>
      </rPr>
      <t>Ha</t>
    </r>
    <r>
      <rPr>
        <b/>
        <sz val="10"/>
        <rFont val="Arial"/>
        <family val="2"/>
        <charset val="238"/>
      </rPr>
      <t xml:space="preserve"> X^2_akt&lt;X^2_krit, akkor H0-t elfogadom, azaz a dobások valószínűsége 1/6, 2/6, 3/6 (p=0,95).</t>
    </r>
  </si>
  <si>
    <t>Az eloszlások azonosak (p=0,99)</t>
  </si>
  <si>
    <t>Intervallum</t>
  </si>
  <si>
    <t>Összesen:</t>
  </si>
  <si>
    <t>Normalitásvizsgálat X^2 próbával</t>
  </si>
  <si>
    <t>Szumma:</t>
  </si>
  <si>
    <t>táblázatból</t>
  </si>
  <si>
    <t>korr.tap. szórás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</si>
</sst>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2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Symbol"/>
      <family val="1"/>
      <charset val="2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3" fillId="0" borderId="0"/>
  </cellStyleXfs>
  <cellXfs count="169">
    <xf numFmtId="0" fontId="0" fillId="0" borderId="0" xfId="0"/>
    <xf numFmtId="0" fontId="0" fillId="0" borderId="1" xfId="0" applyBorder="1"/>
    <xf numFmtId="0" fontId="6" fillId="0" borderId="0" xfId="0" applyFont="1"/>
    <xf numFmtId="0" fontId="4" fillId="0" borderId="0" xfId="0" applyFon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6" fillId="0" borderId="0" xfId="0" applyFont="1" applyBorder="1"/>
    <xf numFmtId="0" fontId="4" fillId="0" borderId="0" xfId="0" applyFont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4" fillId="0" borderId="0" xfId="0" applyFont="1" applyBorder="1"/>
    <xf numFmtId="0" fontId="8" fillId="0" borderId="1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2" fontId="0" fillId="0" borderId="0" xfId="0" applyNumberForma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Fill="1" applyBorder="1"/>
    <xf numFmtId="0" fontId="6" fillId="0" borderId="0" xfId="0" applyFont="1" applyFill="1" applyBorder="1"/>
    <xf numFmtId="0" fontId="0" fillId="0" borderId="0" xfId="0" applyFont="1" applyFill="1" applyBorder="1"/>
    <xf numFmtId="2" fontId="8" fillId="0" borderId="0" xfId="0" applyNumberFormat="1" applyFo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Border="1"/>
    <xf numFmtId="0" fontId="0" fillId="0" borderId="9" xfId="0" applyBorder="1"/>
    <xf numFmtId="0" fontId="4" fillId="0" borderId="10" xfId="0" applyFont="1" applyBorder="1" applyAlignment="1">
      <alignment horizontal="right" vertical="center"/>
    </xf>
    <xf numFmtId="0" fontId="0" fillId="0" borderId="9" xfId="0" applyBorder="1" applyAlignment="1">
      <alignment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0" fillId="0" borderId="13" xfId="0" applyBorder="1"/>
    <xf numFmtId="0" fontId="4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" fontId="0" fillId="0" borderId="0" xfId="0" applyNumberFormat="1" applyBorder="1"/>
    <xf numFmtId="11" fontId="0" fillId="0" borderId="0" xfId="0" applyNumberForma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4" fillId="0" borderId="0" xfId="3"/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4" fillId="0" borderId="0" xfId="3" applyAlignment="1">
      <alignment horizontal="center"/>
    </xf>
    <xf numFmtId="0" fontId="4" fillId="0" borderId="6" xfId="3" applyBorder="1" applyAlignment="1">
      <alignment horizontal="center"/>
    </xf>
    <xf numFmtId="0" fontId="4" fillId="0" borderId="0" xfId="3" applyBorder="1" applyAlignment="1">
      <alignment horizontal="center"/>
    </xf>
    <xf numFmtId="165" fontId="4" fillId="0" borderId="0" xfId="3" applyNumberFormat="1" applyBorder="1" applyAlignment="1">
      <alignment horizontal="center"/>
    </xf>
    <xf numFmtId="166" fontId="4" fillId="0" borderId="18" xfId="3" applyNumberFormat="1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19" xfId="3" applyBorder="1" applyAlignment="1">
      <alignment horizontal="center"/>
    </xf>
    <xf numFmtId="165" fontId="4" fillId="0" borderId="20" xfId="3" applyNumberFormat="1" applyBorder="1" applyAlignment="1">
      <alignment horizontal="center"/>
    </xf>
    <xf numFmtId="1" fontId="6" fillId="0" borderId="0" xfId="3" applyNumberFormat="1" applyFont="1" applyAlignment="1">
      <alignment horizontal="center"/>
    </xf>
    <xf numFmtId="2" fontId="6" fillId="0" borderId="0" xfId="3" applyNumberFormat="1" applyFont="1" applyAlignment="1">
      <alignment horizontal="center"/>
    </xf>
    <xf numFmtId="0" fontId="6" fillId="0" borderId="0" xfId="3" applyFont="1"/>
    <xf numFmtId="0" fontId="4" fillId="0" borderId="0" xfId="3" applyFont="1"/>
    <xf numFmtId="2" fontId="4" fillId="0" borderId="0" xfId="3" applyNumberFormat="1" applyAlignment="1">
      <alignment horizontal="center"/>
    </xf>
    <xf numFmtId="0" fontId="3" fillId="0" borderId="0" xfId="4"/>
    <xf numFmtId="49" fontId="3" fillId="0" borderId="19" xfId="4" applyNumberFormat="1" applyBorder="1" applyAlignment="1">
      <alignment horizontal="center"/>
    </xf>
    <xf numFmtId="49" fontId="3" fillId="0" borderId="4" xfId="4" applyNumberFormat="1" applyBorder="1" applyAlignment="1">
      <alignment horizontal="center"/>
    </xf>
    <xf numFmtId="0" fontId="3" fillId="0" borderId="23" xfId="4" applyBorder="1"/>
    <xf numFmtId="0" fontId="3" fillId="0" borderId="24" xfId="4" applyBorder="1"/>
    <xf numFmtId="0" fontId="3" fillId="0" borderId="17" xfId="4" applyBorder="1"/>
    <xf numFmtId="0" fontId="3" fillId="0" borderId="18" xfId="4" applyBorder="1" applyAlignment="1">
      <alignment horizontal="right"/>
    </xf>
    <xf numFmtId="0" fontId="3" fillId="0" borderId="18" xfId="4" applyBorder="1"/>
    <xf numFmtId="0" fontId="3" fillId="0" borderId="19" xfId="4" applyFill="1" applyBorder="1"/>
    <xf numFmtId="0" fontId="3" fillId="0" borderId="4" xfId="4" applyBorder="1"/>
    <xf numFmtId="165" fontId="4" fillId="0" borderId="0" xfId="3" applyNumberFormat="1"/>
    <xf numFmtId="2" fontId="4" fillId="0" borderId="25" xfId="3" applyNumberFormat="1" applyFont="1" applyBorder="1"/>
    <xf numFmtId="2" fontId="4" fillId="0" borderId="0" xfId="3" applyNumberFormat="1" applyFont="1"/>
    <xf numFmtId="2" fontId="4" fillId="0" borderId="26" xfId="3" applyNumberFormat="1" applyBorder="1"/>
    <xf numFmtId="2" fontId="4" fillId="0" borderId="0" xfId="3" applyNumberFormat="1"/>
    <xf numFmtId="0" fontId="6" fillId="0" borderId="34" xfId="3" applyFont="1" applyBorder="1"/>
    <xf numFmtId="166" fontId="4" fillId="0" borderId="0" xfId="3" applyNumberFormat="1"/>
    <xf numFmtId="166" fontId="4" fillId="0" borderId="34" xfId="3" applyNumberFormat="1" applyFont="1" applyBorder="1"/>
    <xf numFmtId="166" fontId="4" fillId="0" borderId="34" xfId="3" applyNumberFormat="1" applyBorder="1"/>
    <xf numFmtId="2" fontId="4" fillId="0" borderId="38" xfId="3" applyNumberFormat="1" applyBorder="1"/>
    <xf numFmtId="0" fontId="4" fillId="0" borderId="0" xfId="0" applyFont="1" applyAlignment="1">
      <alignment horizontal="center" vertical="center" wrapText="1"/>
    </xf>
    <xf numFmtId="0" fontId="14" fillId="0" borderId="0" xfId="0" applyFont="1"/>
    <xf numFmtId="11" fontId="4" fillId="0" borderId="0" xfId="0" applyNumberFormat="1" applyFont="1" applyBorder="1"/>
    <xf numFmtId="0" fontId="4" fillId="0" borderId="0" xfId="0" applyFont="1" applyFill="1" applyBorder="1"/>
    <xf numFmtId="0" fontId="8" fillId="0" borderId="0" xfId="0" applyFont="1" applyFill="1" applyBorder="1"/>
    <xf numFmtId="0" fontId="6" fillId="2" borderId="34" xfId="3" applyFont="1" applyFill="1" applyBorder="1"/>
    <xf numFmtId="166" fontId="4" fillId="2" borderId="34" xfId="3" applyNumberFormat="1" applyFill="1" applyBorder="1"/>
    <xf numFmtId="0" fontId="15" fillId="0" borderId="34" xfId="3" applyFont="1" applyBorder="1"/>
    <xf numFmtId="166" fontId="16" fillId="0" borderId="29" xfId="3" applyNumberFormat="1" applyFont="1" applyBorder="1"/>
    <xf numFmtId="166" fontId="16" fillId="0" borderId="31" xfId="3" applyNumberFormat="1" applyFont="1" applyBorder="1"/>
    <xf numFmtId="166" fontId="4" fillId="2" borderId="35" xfId="3" applyNumberFormat="1" applyFill="1" applyBorder="1"/>
    <xf numFmtId="166" fontId="4" fillId="2" borderId="37" xfId="3" applyNumberFormat="1" applyFill="1" applyBorder="1"/>
    <xf numFmtId="166" fontId="15" fillId="2" borderId="1" xfId="3" applyNumberFormat="1" applyFont="1" applyFill="1" applyBorder="1"/>
    <xf numFmtId="0" fontId="2" fillId="0" borderId="0" xfId="4" applyFont="1"/>
    <xf numFmtId="0" fontId="7" fillId="0" borderId="0" xfId="0" applyFont="1" applyFill="1" applyBorder="1" applyAlignment="1">
      <alignment wrapText="1"/>
    </xf>
    <xf numFmtId="0" fontId="6" fillId="0" borderId="0" xfId="3" applyFont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15" fillId="0" borderId="0" xfId="3" applyFont="1"/>
    <xf numFmtId="0" fontId="6" fillId="0" borderId="22" xfId="0" applyFont="1" applyBorder="1"/>
    <xf numFmtId="0" fontId="6" fillId="0" borderId="4" xfId="0" applyFont="1" applyBorder="1"/>
    <xf numFmtId="0" fontId="6" fillId="0" borderId="1" xfId="0" applyFont="1" applyBorder="1"/>
    <xf numFmtId="0" fontId="4" fillId="0" borderId="1" xfId="0" applyFont="1" applyBorder="1"/>
    <xf numFmtId="0" fontId="6" fillId="0" borderId="21" xfId="0" quotePrefix="1" applyFont="1" applyFill="1" applyBorder="1"/>
    <xf numFmtId="0" fontId="6" fillId="0" borderId="2" xfId="0" applyFont="1" applyBorder="1"/>
    <xf numFmtId="0" fontId="8" fillId="0" borderId="22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  <xf numFmtId="2" fontId="9" fillId="0" borderId="0" xfId="0" applyNumberFormat="1" applyFont="1"/>
    <xf numFmtId="0" fontId="8" fillId="0" borderId="0" xfId="0" applyFont="1" applyFill="1" applyBorder="1" applyAlignment="1">
      <alignment horizontal="left" wrapText="1"/>
    </xf>
    <xf numFmtId="0" fontId="13" fillId="0" borderId="24" xfId="4" applyFont="1" applyBorder="1"/>
    <xf numFmtId="166" fontId="8" fillId="0" borderId="0" xfId="0" applyNumberFormat="1" applyFont="1" applyAlignment="1">
      <alignment horizontal="right"/>
    </xf>
    <xf numFmtId="0" fontId="13" fillId="0" borderId="0" xfId="4" applyFont="1"/>
    <xf numFmtId="0" fontId="1" fillId="0" borderId="0" xfId="4" applyFont="1"/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1" xfId="4" applyBorder="1" applyAlignment="1">
      <alignment horizontal="center"/>
    </xf>
    <xf numFmtId="0" fontId="3" fillId="0" borderId="22" xfId="4" applyBorder="1" applyAlignment="1">
      <alignment horizontal="center"/>
    </xf>
    <xf numFmtId="0" fontId="3" fillId="0" borderId="22" xfId="4" applyBorder="1" applyAlignment="1">
      <alignment horizontal="center" vertical="center"/>
    </xf>
    <xf numFmtId="0" fontId="3" fillId="0" borderId="4" xfId="4" applyBorder="1" applyAlignment="1">
      <alignment horizontal="center" vertical="center"/>
    </xf>
    <xf numFmtId="0" fontId="4" fillId="0" borderId="27" xfId="3" applyBorder="1" applyAlignment="1">
      <alignment horizontal="center"/>
    </xf>
    <xf numFmtId="0" fontId="4" fillId="0" borderId="28" xfId="3" applyBorder="1" applyAlignment="1">
      <alignment horizontal="center"/>
    </xf>
    <xf numFmtId="0" fontId="4" fillId="0" borderId="32" xfId="3" applyBorder="1" applyAlignment="1">
      <alignment horizontal="center"/>
    </xf>
    <xf numFmtId="0" fontId="4" fillId="0" borderId="33" xfId="3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30" xfId="3" applyFont="1" applyBorder="1" applyAlignment="1">
      <alignment horizontal="center"/>
    </xf>
    <xf numFmtId="0" fontId="6" fillId="0" borderId="31" xfId="3" applyFont="1" applyBorder="1" applyAlignment="1">
      <alignment horizontal="center"/>
    </xf>
    <xf numFmtId="0" fontId="6" fillId="0" borderId="35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0" fontId="19" fillId="0" borderId="0" xfId="0" applyFont="1"/>
    <xf numFmtId="164" fontId="6" fillId="0" borderId="0" xfId="0" applyNumberFormat="1" applyFont="1" applyBorder="1"/>
    <xf numFmtId="0" fontId="20" fillId="0" borderId="0" xfId="0" applyFont="1"/>
    <xf numFmtId="165" fontId="4" fillId="0" borderId="4" xfId="3" applyNumberFormat="1" applyBorder="1" applyAlignment="1">
      <alignment horizontal="center"/>
    </xf>
    <xf numFmtId="2" fontId="6" fillId="0" borderId="0" xfId="0" applyNumberFormat="1" applyFont="1" applyBorder="1"/>
    <xf numFmtId="0" fontId="9" fillId="0" borderId="7" xfId="0" quotePrefix="1" applyFont="1" applyBorder="1" applyAlignment="1">
      <alignment horizontal="left" vertical="center" wrapText="1"/>
    </xf>
    <xf numFmtId="11" fontId="6" fillId="0" borderId="19" xfId="0" quotePrefix="1" applyNumberFormat="1" applyFont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center" wrapText="1"/>
    </xf>
    <xf numFmtId="0" fontId="0" fillId="0" borderId="0" xfId="0" applyFill="1"/>
    <xf numFmtId="166" fontId="8" fillId="0" borderId="0" xfId="0" applyNumberFormat="1" applyFont="1" applyFill="1" applyAlignment="1">
      <alignment horizontal="right"/>
    </xf>
    <xf numFmtId="0" fontId="1" fillId="0" borderId="0" xfId="4" applyFont="1" applyFill="1"/>
    <xf numFmtId="166" fontId="0" fillId="0" borderId="0" xfId="0" applyNumberFormat="1" applyBorder="1"/>
    <xf numFmtId="166" fontId="6" fillId="0" borderId="0" xfId="0" applyNumberFormat="1" applyFont="1" applyBorder="1"/>
    <xf numFmtId="49" fontId="6" fillId="0" borderId="0" xfId="0" applyNumberFormat="1" applyFont="1" applyBorder="1"/>
    <xf numFmtId="0" fontId="3" fillId="0" borderId="4" xfId="4" applyFill="1" applyBorder="1" applyAlignment="1">
      <alignment horizontal="right"/>
    </xf>
    <xf numFmtId="0" fontId="3" fillId="0" borderId="0" xfId="4" applyFill="1"/>
    <xf numFmtId="165" fontId="6" fillId="0" borderId="0" xfId="3" applyNumberFormat="1" applyFont="1"/>
    <xf numFmtId="166" fontId="4" fillId="0" borderId="0" xfId="3" applyNumberFormat="1" applyFont="1" applyFill="1" applyBorder="1"/>
  </cellXfs>
  <cellStyles count="5">
    <cellStyle name="Hivatkozás" xfId="1" builtinId="8" hidden="1"/>
    <cellStyle name="Látott hivatkozás" xfId="2" builtinId="9" hidden="1"/>
    <cellStyle name="Normál" xfId="0" builtinId="0"/>
    <cellStyle name="Normál 2" xfId="3"/>
    <cellStyle name="Normá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2781378930734E-2"/>
          <c:y val="4.8219412312874556E-2"/>
          <c:w val="0.89791945850789534"/>
          <c:h val="0.84297861790077699"/>
        </c:manualLayout>
      </c:layout>
      <c:barChart>
        <c:barDir val="col"/>
        <c:grouping val="clustered"/>
        <c:varyColors val="0"/>
        <c:ser>
          <c:idx val="0"/>
          <c:order val="0"/>
          <c:tx>
            <c:v>Elméleti Valószínűség</c:v>
          </c:tx>
          <c:invertIfNegative val="0"/>
          <c:val>
            <c:numRef>
              <c:f>'2. feladat'!$H$11:$H$13</c:f>
              <c:numCache>
                <c:formatCode>0.000</c:formatCode>
                <c:ptCount val="3"/>
                <c:pt idx="0">
                  <c:v>0.16666666666666666</c:v>
                </c:pt>
                <c:pt idx="1">
                  <c:v>0.33333333333333331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1-414B-B64E-222AFF72A615}"/>
            </c:ext>
          </c:extLst>
        </c:ser>
        <c:ser>
          <c:idx val="1"/>
          <c:order val="1"/>
          <c:tx>
            <c:v>Relativ Gyakoriság</c:v>
          </c:tx>
          <c:invertIfNegative val="0"/>
          <c:val>
            <c:numRef>
              <c:f>'2. feladat'!$G$11:$G$13</c:f>
              <c:numCache>
                <c:formatCode>0.000</c:formatCode>
                <c:ptCount val="3"/>
                <c:pt idx="0">
                  <c:v>0.14754098360655737</c:v>
                </c:pt>
                <c:pt idx="1">
                  <c:v>0.34244080145719491</c:v>
                </c:pt>
                <c:pt idx="2">
                  <c:v>0.51001821493624777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1-414B-B64E-222AFF72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33024"/>
        <c:axId val="222034560"/>
      </c:barChart>
      <c:catAx>
        <c:axId val="22203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22034560"/>
        <c:crosses val="autoZero"/>
        <c:auto val="1"/>
        <c:lblAlgn val="ctr"/>
        <c:lblOffset val="100"/>
        <c:noMultiLvlLbl val="0"/>
      </c:catAx>
      <c:valAx>
        <c:axId val="22203456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203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41308332992156E-2"/>
          <c:y val="6.0986090093787193E-2"/>
          <c:w val="0.23557317159679386"/>
          <c:h val="0.1321125712112833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962025</xdr:colOff>
      <xdr:row>6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0550" y="161925"/>
          <a:ext cx="5572125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/>
          <a:r>
            <a:rPr lang="hu-HU" sz="1100" b="0" i="0" u="none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Egy </a:t>
          </a:r>
          <a:r>
            <a:rPr lang="hu-HU" sz="1100" b="0" i="0" u="none" strike="noStrike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telefonközpont </a:t>
          </a:r>
          <a:r>
            <a:rPr lang="hu-HU" sz="1100" b="0">
              <a:solidFill>
                <a:sysClr val="windowText" lastClr="000000"/>
              </a:solidFill>
              <a:latin typeface="+mn-lt"/>
            </a:rPr>
            <a:t>telefonhívásainál azt tapasztalják, hogy a tárcsázást követő kapcsolásig terjedő időtartam 25 és 85 másodpercig terjed.</a:t>
          </a:r>
        </a:p>
        <a:p>
          <a:pPr algn="l"/>
          <a:r>
            <a:rPr lang="hu-HU" sz="1100" b="0" i="0" u="none" strike="noStrike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Egy napon keresztül másodpercre pontosan rögzítették a hívások kapcsolási idejét, ezt mutatja  a következő táblázat. Elfogadható-e 95 %-os biztonsággal, hogy a kapcsolási idő </a:t>
          </a:r>
          <a:r>
            <a:rPr lang="hu-HU" sz="1100" b="0" i="0" u="sng" strike="noStrike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egyenletes</a:t>
          </a:r>
          <a:r>
            <a:rPr lang="hu-HU" sz="1100" b="0" i="0" u="none" strike="noStrike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 eloszlást követ?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0</xdr:row>
      <xdr:rowOff>76199</xdr:rowOff>
    </xdr:from>
    <xdr:to>
      <xdr:col>18</xdr:col>
      <xdr:colOff>561975</xdr:colOff>
      <xdr:row>20</xdr:row>
      <xdr:rowOff>123825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57149</xdr:rowOff>
    </xdr:from>
    <xdr:to>
      <xdr:col>9</xdr:col>
      <xdr:colOff>295276</xdr:colOff>
      <xdr:row>8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5250" y="57149"/>
          <a:ext cx="6486526" cy="12954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Egy dobókocka oldalainak számozását megváltoztattuk úgy, hogy a kocka hat oldalapjára 1db 1-es, 2db 2-es és 3db 3-as számot festettünk.  Az új kockával  való mérési eredményeket felhasználva kijelenthető-e 95%-os biztonsággal, hogy a </a:t>
          </a:r>
          <a:r>
            <a:rPr lang="hu-HU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dobások valószínűsége 1/6, 2/6 és 3/6</a:t>
          </a:r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?</a:t>
          </a:r>
        </a:p>
        <a:p>
          <a:endParaRPr lang="hu-HU" sz="1100" b="0" i="0" u="none" strike="noStrike" baseline="0" smtClean="0">
            <a:latin typeface="+mn-lt"/>
            <a:ea typeface="+mn-ea"/>
            <a:cs typeface="+mn-cs"/>
          </a:endParaRPr>
        </a:p>
        <a:p>
          <a:r>
            <a:rPr lang="hu-HU" sz="1100" b="0" i="0" u="none" strike="noStrike" baseline="0" smtClean="0">
              <a:latin typeface="+mn-lt"/>
              <a:ea typeface="+mn-ea"/>
              <a:cs typeface="+mn-cs"/>
            </a:rPr>
            <a:t>Megjegyzés: A mérések imitálására egy véletlenszám generátort használtunk. A "dobások" értékei a C oszlopban találhatók, amiket a generátor által adott eredményekből számoltunk ki. A feladathoz megoldásához a dobásgenerátor működésének ismerete nem szükséges!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438151</xdr:colOff>
      <xdr:row>16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61975" y="161925"/>
          <a:ext cx="6153151" cy="2571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Egy cég három különböző méretű konzervdobozba csomagolja termékét, a három csomagolást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különböző technológiai folyamattal állítják elő. A gyártási folyamat célja természetesen jó, azonos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minőségű dobozok előállítása. Egy minőségellenőrzési mérnök a következő okait azonosította annak,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hogy konzervdobozok nem megfelelőek: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1. rongálódás a dobozon,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2. repedés a dobozon,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3. a nyitófül nem megfelelő helyen van,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4. a nyitófül hiányzik,</a:t>
          </a:r>
        </a:p>
        <a:p>
          <a:r>
            <a:rPr lang="hu-HU" sz="1100" b="0" i="1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5. egyéb.</a:t>
          </a:r>
        </a:p>
        <a:p>
          <a:endParaRPr lang="hu-HU" sz="1100" b="0" i="1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Mindhárom gyártási eljárással készült, hibás termékhalmazból mintát vettek, és megállapították, hogy 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minőségellenv</a:t>
          </a:r>
          <a:r>
            <a:rPr lang="hu-HU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őrzésen miért nem felelt meg az adott doboz.</a:t>
          </a:r>
          <a:endParaRPr lang="hu-HU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Kijelenthető-e 95%-os valószínűséggel a mérési adatok alapján, hogy a különböző hibák százalékos előfordulása megegyezik a három gyártási eljárásnál?</a:t>
          </a:r>
          <a:endParaRPr lang="hu-HU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9</xdr:col>
      <xdr:colOff>590549</xdr:colOff>
      <xdr:row>6</xdr:row>
      <xdr:rowOff>80887</xdr:rowOff>
    </xdr:from>
    <xdr:to>
      <xdr:col>23</xdr:col>
      <xdr:colOff>151264</xdr:colOff>
      <xdr:row>16</xdr:row>
      <xdr:rowOff>104536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4" y="1052437"/>
          <a:ext cx="7828415" cy="16428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1</xdr:row>
      <xdr:rowOff>152402</xdr:rowOff>
    </xdr:from>
    <xdr:to>
      <xdr:col>10</xdr:col>
      <xdr:colOff>533399</xdr:colOff>
      <xdr:row>2</xdr:row>
      <xdr:rowOff>1047751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609598" y="314327"/>
          <a:ext cx="6781801" cy="10572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Egy gyerekszékeket gyártó cég olyan tervezési irányelvet akar követni, amelyben feltételezi, hogy </a:t>
          </a:r>
        </a:p>
        <a:p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a) az adott korú (10-12 éves) gyermekek magassága normális eloszlást követ (p=95%), és </a:t>
          </a:r>
        </a:p>
        <a:p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b) a lányok és fiúk átlagos magassága között nincs lényeges eltérés (p=98%). </a:t>
          </a:r>
        </a:p>
        <a:p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Egy kutató cég 40 fiút és 40 lányt vizsgált meg a célcsoportból, a vizsgálat eredménye az xls fájlban látható.</a:t>
          </a:r>
        </a:p>
        <a:p>
          <a:r>
            <a:rPr lang="hu-HU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Alátámasztják-e a vizsgálat eredményei a cég feltételezéseit?</a:t>
          </a:r>
          <a:endParaRPr lang="hu-HU" sz="10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28575</xdr:colOff>
      <xdr:row>3</xdr:row>
      <xdr:rowOff>57150</xdr:rowOff>
    </xdr:from>
    <xdr:to>
      <xdr:col>8</xdr:col>
      <xdr:colOff>428625</xdr:colOff>
      <xdr:row>5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38175" y="1647825"/>
          <a:ext cx="54292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a)  Normális eloszlást követ-e a gyerekek magassága?</a:t>
          </a:r>
        </a:p>
      </xdr:txBody>
    </xdr:sp>
    <xdr:clientData/>
  </xdr:twoCellAnchor>
  <xdr:twoCellAnchor>
    <xdr:from>
      <xdr:col>1</xdr:col>
      <xdr:colOff>28575</xdr:colOff>
      <xdr:row>23</xdr:row>
      <xdr:rowOff>152400</xdr:rowOff>
    </xdr:from>
    <xdr:to>
      <xdr:col>8</xdr:col>
      <xdr:colOff>85725</xdr:colOff>
      <xdr:row>26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38175" y="6629400"/>
          <a:ext cx="5286375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b) Megegyezik-e a lányok és fiúk magasságának várható értéke?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123825</xdr:colOff>
      <xdr:row>6</xdr:row>
      <xdr:rowOff>142876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161925"/>
          <a:ext cx="9267825" cy="952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hu-HU" sz="1100" b="0" i="0" u="none" strike="noStrike" baseline="0" smtClean="0">
              <a:latin typeface="+mn-lt"/>
              <a:ea typeface="+mn-ea"/>
              <a:cs typeface="+mn-cs"/>
            </a:rPr>
            <a:t>Egy cég beszállítói versengenek egymással. A cég arra kíváncsi, hogy a beszállított alkatrészek</a:t>
          </a:r>
        </a:p>
        <a:p>
          <a:r>
            <a:rPr lang="hu-HU" sz="1100" b="0" i="0" u="none" strike="noStrike" baseline="0" smtClean="0">
              <a:latin typeface="+mn-lt"/>
              <a:ea typeface="+mn-ea"/>
              <a:cs typeface="+mn-cs"/>
            </a:rPr>
            <a:t>tönkremeneteli hajlama megegyezik-e, ezért mindkét beszállítótól vett mintát, és megvizsgálta, mennyi az alkatrészek tönkremeneteli ideje. </a:t>
          </a:r>
        </a:p>
        <a:p>
          <a:r>
            <a:rPr lang="hu-HU" sz="110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Megegyezik-e 99%-os valószínűséggel a két gyártó által gyártott alkatrész tönkremeneteli hajlama?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A táblázatban az alkatrészek élettartama szerepel órában.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0</xdr:rowOff>
    </xdr:from>
    <xdr:to>
      <xdr:col>12</xdr:col>
      <xdr:colOff>304800</xdr:colOff>
      <xdr:row>9</xdr:row>
      <xdr:rowOff>85725</xdr:rowOff>
    </xdr:to>
    <xdr:sp macro="" textlink="">
      <xdr:nvSpPr>
        <xdr:cNvPr id="7169" name="Object 1" hidden="1">
          <a:extLst>
            <a:ext uri="{63B3BB69-23CF-44E3-9099-C40C66FF867C}">
              <a14:compatExt xmlns:a14="http://schemas.microsoft.com/office/drawing/2010/main" spid="_x0000_s71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10</xdr:row>
      <xdr:rowOff>38099</xdr:rowOff>
    </xdr:from>
    <xdr:to>
      <xdr:col>6</xdr:col>
      <xdr:colOff>981075</xdr:colOff>
      <xdr:row>11</xdr:row>
      <xdr:rowOff>57149</xdr:rowOff>
    </xdr:to>
    <xdr:pic>
      <xdr:nvPicPr>
        <xdr:cNvPr id="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943099"/>
          <a:ext cx="8667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11</xdr:row>
      <xdr:rowOff>38100</xdr:rowOff>
    </xdr:from>
    <xdr:to>
      <xdr:col>7</xdr:col>
      <xdr:colOff>947964</xdr:colOff>
      <xdr:row>12</xdr:row>
      <xdr:rowOff>9525</xdr:rowOff>
    </xdr:to>
    <xdr:pic>
      <xdr:nvPicPr>
        <xdr:cNvPr id="4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2143125"/>
          <a:ext cx="1881414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1</xdr:row>
      <xdr:rowOff>0</xdr:rowOff>
    </xdr:from>
    <xdr:to>
      <xdr:col>12</xdr:col>
      <xdr:colOff>304800</xdr:colOff>
      <xdr:row>9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8543925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8</xdr:col>
      <xdr:colOff>485775</xdr:colOff>
      <xdr:row>5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1" y="161925"/>
          <a:ext cx="4876799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hu-HU" sz="1100" b="0" i="0" u="none" strike="noStrike" baseline="0" smtClean="0">
              <a:latin typeface="+mn-lt"/>
              <a:ea typeface="+mn-ea"/>
              <a:cs typeface="+mn-cs"/>
            </a:rPr>
            <a:t>A következő minta epoxi gyanta bomlási feszültségeinek </a:t>
          </a:r>
          <a:r>
            <a:rPr lang="hu-HU" sz="1100" b="1" i="0" u="none" strike="noStrike" baseline="0" smtClean="0">
              <a:solidFill>
                <a:srgbClr val="C00000"/>
              </a:solidFill>
              <a:latin typeface="+mn-lt"/>
              <a:ea typeface="+mn-ea"/>
              <a:cs typeface="+mn-cs"/>
            </a:rPr>
            <a:t>20 mérését </a:t>
          </a:r>
          <a:r>
            <a:rPr lang="hu-HU" sz="1100" b="0" i="0" u="none" strike="noStrike" baseline="0" smtClean="0">
              <a:latin typeface="+mn-lt"/>
              <a:ea typeface="+mn-ea"/>
              <a:cs typeface="+mn-cs"/>
            </a:rPr>
            <a:t>mutatja. Vizsgálja meg, hogy a </a:t>
          </a:r>
          <a:r>
            <a:rPr lang="hu-HU" sz="1100" b="1" i="0" u="none" strike="noStrike" baseline="0" smtClean="0">
              <a:solidFill>
                <a:srgbClr val="C00000"/>
              </a:solidFill>
              <a:latin typeface="+mn-lt"/>
              <a:ea typeface="+mn-ea"/>
              <a:cs typeface="+mn-cs"/>
            </a:rPr>
            <a:t>feszültség </a:t>
          </a:r>
          <a:r>
            <a:rPr lang="hu-HU" sz="1100" b="1" i="0" u="sng" strike="noStrike" baseline="0" smtClean="0">
              <a:solidFill>
                <a:srgbClr val="C00000"/>
              </a:solidFill>
              <a:latin typeface="+mn-lt"/>
              <a:ea typeface="+mn-ea"/>
              <a:cs typeface="+mn-cs"/>
            </a:rPr>
            <a:t>NORMÁLIS</a:t>
          </a:r>
          <a:r>
            <a:rPr lang="hu-HU" sz="1100" b="1" i="0" u="none" strike="noStrike" baseline="0" smtClean="0">
              <a:solidFill>
                <a:srgbClr val="C00000"/>
              </a:solidFill>
              <a:latin typeface="+mn-lt"/>
              <a:ea typeface="+mn-ea"/>
              <a:cs typeface="+mn-cs"/>
            </a:rPr>
            <a:t> eloszlást követ-e (p=0.95).</a:t>
          </a:r>
          <a:endParaRPr lang="hu-HU" sz="1000" b="1" i="0" u="none" strike="noStrike" baseline="0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400050</xdr:colOff>
      <xdr:row>11</xdr:row>
      <xdr:rowOff>76200</xdr:rowOff>
    </xdr:from>
    <xdr:to>
      <xdr:col>14</xdr:col>
      <xdr:colOff>228600</xdr:colOff>
      <xdr:row>11</xdr:row>
      <xdr:rowOff>121919</xdr:rowOff>
    </xdr:to>
    <xdr:sp macro="" textlink="">
      <xdr:nvSpPr>
        <xdr:cNvPr id="4" name="Jobbra nyíl 3"/>
        <xdr:cNvSpPr/>
      </xdr:nvSpPr>
      <xdr:spPr>
        <a:xfrm>
          <a:off x="7943850" y="1876425"/>
          <a:ext cx="226695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117"/>
  <sheetViews>
    <sheetView workbookViewId="0">
      <selection activeCell="J35" sqref="J35"/>
    </sheetView>
  </sheetViews>
  <sheetFormatPr defaultRowHeight="12.75" x14ac:dyDescent="0.2"/>
  <cols>
    <col min="2" max="2" width="11.5703125" bestFit="1" customWidth="1"/>
    <col min="3" max="3" width="13.5703125" bestFit="1" customWidth="1"/>
    <col min="4" max="4" width="12.5703125" customWidth="1"/>
    <col min="5" max="5" width="11" bestFit="1" customWidth="1"/>
  </cols>
  <sheetData>
    <row r="8" spans="1:10" ht="13.5" thickBot="1" x14ac:dyDescent="0.25"/>
    <row r="9" spans="1:10" ht="36.75" customHeight="1" thickBot="1" x14ac:dyDescent="0.25">
      <c r="A9" s="40"/>
      <c r="B9" s="50" t="s">
        <v>19</v>
      </c>
      <c r="C9" s="51" t="s">
        <v>20</v>
      </c>
      <c r="D9" s="39" t="s">
        <v>45</v>
      </c>
      <c r="E9" s="39" t="s">
        <v>100</v>
      </c>
      <c r="F9" s="95" t="s">
        <v>49</v>
      </c>
      <c r="G9" s="40"/>
      <c r="H9" s="2" t="s">
        <v>43</v>
      </c>
      <c r="I9" s="2" t="s">
        <v>41</v>
      </c>
    </row>
    <row r="10" spans="1:10" ht="15" x14ac:dyDescent="0.25">
      <c r="B10" s="48">
        <v>1</v>
      </c>
      <c r="C10" s="49">
        <v>34</v>
      </c>
      <c r="D10" s="38">
        <v>25</v>
      </c>
      <c r="E10">
        <f>COUNTIF(kapcsi,D10)</f>
        <v>2</v>
      </c>
      <c r="F10">
        <f>(E10-$I$15*$I$16)^2/($I$15*$I$16)</f>
        <v>2.975106253794773E-2</v>
      </c>
      <c r="G10" s="6"/>
      <c r="H10" s="2" t="s">
        <v>42</v>
      </c>
      <c r="I10" s="150" t="s">
        <v>44</v>
      </c>
    </row>
    <row r="11" spans="1:10" x14ac:dyDescent="0.2">
      <c r="A11" s="5"/>
      <c r="B11" s="44">
        <v>2</v>
      </c>
      <c r="C11" s="43">
        <v>44</v>
      </c>
      <c r="D11" s="38">
        <v>26</v>
      </c>
      <c r="E11">
        <f t="shared" ref="E11:E41" si="0">COUNTIF(kapcsi,D11)</f>
        <v>2</v>
      </c>
      <c r="F11">
        <f>(E11-$I$15*$I$16)^2/($I$15*$I$16)</f>
        <v>2.975106253794773E-2</v>
      </c>
      <c r="G11" s="6"/>
      <c r="H11" s="109" t="s">
        <v>48</v>
      </c>
      <c r="I11">
        <v>0.95</v>
      </c>
      <c r="J11" s="3" t="s">
        <v>98</v>
      </c>
    </row>
    <row r="12" spans="1:10" x14ac:dyDescent="0.2">
      <c r="B12" s="45">
        <v>3</v>
      </c>
      <c r="C12" s="43">
        <v>79</v>
      </c>
      <c r="D12" s="38">
        <v>27</v>
      </c>
      <c r="E12">
        <f t="shared" si="0"/>
        <v>2</v>
      </c>
      <c r="F12">
        <f>(E12-$I$15*$I$16)^2/($I$15*$I$16)</f>
        <v>2.975106253794773E-2</v>
      </c>
      <c r="G12" s="6"/>
    </row>
    <row r="13" spans="1:10" x14ac:dyDescent="0.2">
      <c r="B13" s="42">
        <v>4</v>
      </c>
      <c r="C13" s="43">
        <v>61</v>
      </c>
      <c r="D13" s="38">
        <v>28</v>
      </c>
      <c r="E13">
        <f t="shared" si="0"/>
        <v>1</v>
      </c>
      <c r="F13">
        <f>(E13-$I$15*$I$16)^2/($I$15*$I$16)</f>
        <v>0.33530661809350343</v>
      </c>
      <c r="G13" s="6"/>
    </row>
    <row r="14" spans="1:10" x14ac:dyDescent="0.2">
      <c r="B14" s="44">
        <v>5</v>
      </c>
      <c r="C14" s="43">
        <v>76</v>
      </c>
      <c r="D14" s="38">
        <v>29</v>
      </c>
      <c r="E14">
        <f t="shared" si="0"/>
        <v>1</v>
      </c>
      <c r="F14">
        <f>(E14-$I$15*$I$16)^2/($I$15*$I$16)</f>
        <v>0.33530661809350343</v>
      </c>
      <c r="G14" s="6"/>
      <c r="H14" s="34" t="s">
        <v>46</v>
      </c>
      <c r="I14">
        <f>COUNT(D10:D70)</f>
        <v>61</v>
      </c>
      <c r="J14" s="3"/>
    </row>
    <row r="15" spans="1:10" x14ac:dyDescent="0.2">
      <c r="B15" s="45">
        <v>6</v>
      </c>
      <c r="C15" s="43">
        <v>84</v>
      </c>
      <c r="D15" s="38">
        <v>30</v>
      </c>
      <c r="E15">
        <f t="shared" si="0"/>
        <v>1</v>
      </c>
      <c r="F15">
        <f>(E15-$I$15*$I$16)^2/($I$15*$I$16)</f>
        <v>0.33530661809350343</v>
      </c>
      <c r="G15" s="6"/>
      <c r="H15" s="34" t="s">
        <v>47</v>
      </c>
      <c r="I15">
        <f>COUNT(kapcsi)</f>
        <v>108</v>
      </c>
      <c r="J15" s="3"/>
    </row>
    <row r="16" spans="1:10" x14ac:dyDescent="0.2">
      <c r="B16" s="42">
        <v>7</v>
      </c>
      <c r="C16" s="43">
        <v>68</v>
      </c>
      <c r="D16" s="38">
        <v>31</v>
      </c>
      <c r="E16">
        <f t="shared" si="0"/>
        <v>1</v>
      </c>
      <c r="F16">
        <f>(E16-$I$15*$I$16)^2/($I$15*$I$16)</f>
        <v>0.33530661809350343</v>
      </c>
      <c r="G16" s="6"/>
      <c r="H16" s="34" t="s">
        <v>52</v>
      </c>
      <c r="I16">
        <f>1/I14</f>
        <v>1.6393442622950821E-2</v>
      </c>
      <c r="J16" s="3"/>
    </row>
    <row r="17" spans="2:10" x14ac:dyDescent="0.2">
      <c r="B17" s="44">
        <v>8</v>
      </c>
      <c r="C17" s="43">
        <v>26</v>
      </c>
      <c r="D17" s="38">
        <v>32</v>
      </c>
      <c r="E17">
        <f t="shared" si="0"/>
        <v>0</v>
      </c>
      <c r="F17">
        <f>(E17-$I$15*$I$16)^2/($I$15*$I$16)</f>
        <v>1.7704918032786887</v>
      </c>
      <c r="G17" s="6"/>
      <c r="H17" s="34"/>
    </row>
    <row r="18" spans="2:10" x14ac:dyDescent="0.2">
      <c r="B18" s="45">
        <v>9</v>
      </c>
      <c r="C18" s="43">
        <v>46</v>
      </c>
      <c r="D18" s="38">
        <v>33</v>
      </c>
      <c r="E18">
        <f t="shared" si="0"/>
        <v>1</v>
      </c>
      <c r="F18">
        <f>(E18-$I$15*$I$16)^2/($I$15*$I$16)</f>
        <v>0.33530661809350343</v>
      </c>
      <c r="G18" s="6"/>
      <c r="H18" s="34" t="s">
        <v>50</v>
      </c>
      <c r="I18">
        <f>SUM(F10:F70)</f>
        <v>51.277777777777771</v>
      </c>
    </row>
    <row r="19" spans="2:10" x14ac:dyDescent="0.2">
      <c r="B19" s="42">
        <v>10</v>
      </c>
      <c r="C19" s="43">
        <v>43</v>
      </c>
      <c r="D19" s="38">
        <v>34</v>
      </c>
      <c r="E19">
        <f t="shared" si="0"/>
        <v>1</v>
      </c>
      <c r="F19">
        <f>(E19-$I$15*$I$16)^2/($I$15*$I$16)</f>
        <v>0.33530661809350343</v>
      </c>
      <c r="G19" s="6"/>
      <c r="H19" s="34" t="s">
        <v>51</v>
      </c>
      <c r="I19">
        <f>_xlfn.CHISQ.INV.RT(1-I11,I14-1)</f>
        <v>79.08194448784873</v>
      </c>
      <c r="J19">
        <f>CHIINV(1-I11,I14-1)</f>
        <v>79.08194448784873</v>
      </c>
    </row>
    <row r="20" spans="2:10" x14ac:dyDescent="0.2">
      <c r="B20" s="44">
        <v>11</v>
      </c>
      <c r="C20" s="43">
        <v>40</v>
      </c>
      <c r="D20" s="38">
        <v>35</v>
      </c>
      <c r="E20">
        <f t="shared" si="0"/>
        <v>1</v>
      </c>
      <c r="F20">
        <f>(E20-$I$15*$I$16)^2/($I$15*$I$16)</f>
        <v>0.33530661809350343</v>
      </c>
      <c r="G20" s="6"/>
      <c r="H20" s="6"/>
    </row>
    <row r="21" spans="2:10" x14ac:dyDescent="0.2">
      <c r="B21" s="45">
        <v>12</v>
      </c>
      <c r="C21" s="43">
        <v>72</v>
      </c>
      <c r="D21" s="38">
        <v>36</v>
      </c>
      <c r="E21">
        <f t="shared" si="0"/>
        <v>2</v>
      </c>
      <c r="F21">
        <f>(E21-$I$15*$I$16)^2/($I$15*$I$16)</f>
        <v>2.975106253794773E-2</v>
      </c>
      <c r="G21" s="6"/>
      <c r="H21" s="151" t="s">
        <v>53</v>
      </c>
      <c r="I21" s="2" t="s">
        <v>54</v>
      </c>
    </row>
    <row r="22" spans="2:10" x14ac:dyDescent="0.2">
      <c r="B22" s="42">
        <v>13</v>
      </c>
      <c r="C22" s="43">
        <v>65</v>
      </c>
      <c r="D22" s="38">
        <v>37</v>
      </c>
      <c r="E22">
        <f t="shared" si="0"/>
        <v>1</v>
      </c>
      <c r="F22">
        <f>(E22-$I$15*$I$16)^2/($I$15*$I$16)</f>
        <v>0.33530661809350343</v>
      </c>
      <c r="G22" s="6"/>
    </row>
    <row r="23" spans="2:10" x14ac:dyDescent="0.2">
      <c r="B23" s="44">
        <v>14</v>
      </c>
      <c r="C23" s="43">
        <v>52</v>
      </c>
      <c r="D23" s="38">
        <v>38</v>
      </c>
      <c r="E23">
        <f t="shared" si="0"/>
        <v>1</v>
      </c>
      <c r="F23">
        <f>(E23-$I$15*$I$16)^2/($I$15*$I$16)</f>
        <v>0.33530661809350343</v>
      </c>
      <c r="G23" s="6"/>
    </row>
    <row r="24" spans="2:10" x14ac:dyDescent="0.2">
      <c r="B24" s="45">
        <v>15</v>
      </c>
      <c r="C24" s="43">
        <v>72</v>
      </c>
      <c r="D24" s="38">
        <v>39</v>
      </c>
      <c r="E24">
        <f t="shared" si="0"/>
        <v>2</v>
      </c>
      <c r="F24">
        <f>(E24-$I$15*$I$16)^2/($I$15*$I$16)</f>
        <v>2.975106253794773E-2</v>
      </c>
      <c r="G24" s="6"/>
    </row>
    <row r="25" spans="2:10" x14ac:dyDescent="0.2">
      <c r="B25" s="42">
        <v>16</v>
      </c>
      <c r="C25" s="43">
        <v>73</v>
      </c>
      <c r="D25" s="38">
        <v>40</v>
      </c>
      <c r="E25">
        <f t="shared" si="0"/>
        <v>4</v>
      </c>
      <c r="F25">
        <f>(E25-$I$15*$I$16)^2/($I$15*$I$16)</f>
        <v>2.807528840315725</v>
      </c>
      <c r="G25" s="6"/>
    </row>
    <row r="26" spans="2:10" x14ac:dyDescent="0.2">
      <c r="B26" s="44">
        <v>17</v>
      </c>
      <c r="C26" s="43">
        <v>44</v>
      </c>
      <c r="D26" s="38">
        <v>41</v>
      </c>
      <c r="E26">
        <f t="shared" si="0"/>
        <v>1</v>
      </c>
      <c r="F26">
        <f>(E26-$I$15*$I$16)^2/($I$15*$I$16)</f>
        <v>0.33530661809350343</v>
      </c>
      <c r="G26" s="6"/>
    </row>
    <row r="27" spans="2:10" x14ac:dyDescent="0.2">
      <c r="B27" s="45">
        <v>18</v>
      </c>
      <c r="C27" s="43">
        <v>75</v>
      </c>
      <c r="D27" s="38">
        <v>42</v>
      </c>
      <c r="E27">
        <f t="shared" si="0"/>
        <v>1</v>
      </c>
      <c r="F27">
        <f>(E27-$I$15*$I$16)^2/($I$15*$I$16)</f>
        <v>0.33530661809350343</v>
      </c>
      <c r="G27" s="6"/>
    </row>
    <row r="28" spans="2:10" x14ac:dyDescent="0.2">
      <c r="B28" s="42">
        <v>19</v>
      </c>
      <c r="C28" s="43">
        <v>72</v>
      </c>
      <c r="D28" s="38">
        <v>43</v>
      </c>
      <c r="E28">
        <f t="shared" si="0"/>
        <v>2</v>
      </c>
      <c r="F28">
        <f>(E28-$I$15*$I$16)^2/($I$15*$I$16)</f>
        <v>2.975106253794773E-2</v>
      </c>
      <c r="G28" s="6"/>
    </row>
    <row r="29" spans="2:10" x14ac:dyDescent="0.2">
      <c r="B29" s="44">
        <v>20</v>
      </c>
      <c r="C29" s="43">
        <v>38</v>
      </c>
      <c r="D29" s="38">
        <v>44</v>
      </c>
      <c r="E29">
        <f t="shared" si="0"/>
        <v>4</v>
      </c>
      <c r="F29">
        <f>(E29-$I$15*$I$16)^2/($I$15*$I$16)</f>
        <v>2.807528840315725</v>
      </c>
      <c r="G29" s="6"/>
    </row>
    <row r="30" spans="2:10" x14ac:dyDescent="0.2">
      <c r="B30" s="45">
        <v>21</v>
      </c>
      <c r="C30" s="43">
        <v>74</v>
      </c>
      <c r="D30" s="38">
        <v>45</v>
      </c>
      <c r="E30">
        <f t="shared" si="0"/>
        <v>0</v>
      </c>
      <c r="F30">
        <f>(E30-$I$15*$I$16)^2/($I$15*$I$16)</f>
        <v>1.7704918032786887</v>
      </c>
      <c r="G30" s="6"/>
    </row>
    <row r="31" spans="2:10" x14ac:dyDescent="0.2">
      <c r="B31" s="42">
        <v>22</v>
      </c>
      <c r="C31" s="43">
        <v>70</v>
      </c>
      <c r="D31" s="38">
        <v>46</v>
      </c>
      <c r="E31">
        <f t="shared" si="0"/>
        <v>3</v>
      </c>
      <c r="F31">
        <f>(E31-$I$15*$I$16)^2/($I$15*$I$16)</f>
        <v>0.85382513661202153</v>
      </c>
      <c r="G31" s="6"/>
    </row>
    <row r="32" spans="2:10" x14ac:dyDescent="0.2">
      <c r="B32" s="44">
        <v>23</v>
      </c>
      <c r="C32" s="43">
        <v>73</v>
      </c>
      <c r="D32" s="38">
        <v>47</v>
      </c>
      <c r="E32">
        <f t="shared" si="0"/>
        <v>2</v>
      </c>
      <c r="F32">
        <f>(E32-$I$15*$I$16)^2/($I$15*$I$16)</f>
        <v>2.975106253794773E-2</v>
      </c>
      <c r="G32" s="6"/>
    </row>
    <row r="33" spans="1:8" x14ac:dyDescent="0.2">
      <c r="B33" s="45">
        <v>24</v>
      </c>
      <c r="C33" s="43">
        <v>29</v>
      </c>
      <c r="D33" s="38">
        <v>48</v>
      </c>
      <c r="E33">
        <f t="shared" si="0"/>
        <v>1</v>
      </c>
      <c r="F33">
        <f>(E33-$I$15*$I$16)^2/($I$15*$I$16)</f>
        <v>0.33530661809350343</v>
      </c>
      <c r="G33" s="6"/>
    </row>
    <row r="34" spans="1:8" x14ac:dyDescent="0.2">
      <c r="B34" s="42">
        <v>25</v>
      </c>
      <c r="C34" s="43">
        <v>78</v>
      </c>
      <c r="D34" s="38">
        <v>49</v>
      </c>
      <c r="E34">
        <f t="shared" si="0"/>
        <v>2</v>
      </c>
      <c r="F34">
        <f>(E34-$I$15*$I$16)^2/($I$15*$I$16)</f>
        <v>2.975106253794773E-2</v>
      </c>
      <c r="G34" s="6"/>
    </row>
    <row r="35" spans="1:8" x14ac:dyDescent="0.2">
      <c r="B35" s="44">
        <v>26</v>
      </c>
      <c r="C35" s="43">
        <v>30</v>
      </c>
      <c r="D35" s="38">
        <v>50</v>
      </c>
      <c r="E35">
        <f t="shared" si="0"/>
        <v>2</v>
      </c>
      <c r="F35">
        <f>(E35-$I$15*$I$16)^2/($I$15*$I$16)</f>
        <v>2.975106253794773E-2</v>
      </c>
      <c r="G35" s="6"/>
    </row>
    <row r="36" spans="1:8" x14ac:dyDescent="0.2">
      <c r="B36" s="45">
        <v>27</v>
      </c>
      <c r="C36" s="43">
        <v>74</v>
      </c>
      <c r="D36" s="38">
        <v>51</v>
      </c>
      <c r="E36">
        <f t="shared" si="0"/>
        <v>0</v>
      </c>
      <c r="F36">
        <f>(E36-$I$15*$I$16)^2/($I$15*$I$16)</f>
        <v>1.7704918032786887</v>
      </c>
      <c r="G36" s="6"/>
    </row>
    <row r="37" spans="1:8" x14ac:dyDescent="0.2">
      <c r="A37" s="3"/>
      <c r="B37" s="42">
        <v>28</v>
      </c>
      <c r="C37" s="43">
        <v>79</v>
      </c>
      <c r="D37" s="38">
        <v>52</v>
      </c>
      <c r="E37">
        <f t="shared" si="0"/>
        <v>4</v>
      </c>
      <c r="F37">
        <f>(E37-$I$15*$I$16)^2/($I$15*$I$16)</f>
        <v>2.807528840315725</v>
      </c>
      <c r="G37" s="6"/>
      <c r="H37" s="4"/>
    </row>
    <row r="38" spans="1:8" x14ac:dyDescent="0.2">
      <c r="B38" s="44">
        <v>29</v>
      </c>
      <c r="C38" s="43">
        <v>58</v>
      </c>
      <c r="D38" s="38">
        <v>53</v>
      </c>
      <c r="E38">
        <f t="shared" si="0"/>
        <v>2</v>
      </c>
      <c r="F38">
        <f>(E38-$I$15*$I$16)^2/($I$15*$I$16)</f>
        <v>2.975106253794773E-2</v>
      </c>
      <c r="G38" s="6"/>
    </row>
    <row r="39" spans="1:8" x14ac:dyDescent="0.2">
      <c r="A39" s="3"/>
      <c r="B39" s="45">
        <v>30</v>
      </c>
      <c r="C39" s="43">
        <v>50</v>
      </c>
      <c r="D39" s="38">
        <v>54</v>
      </c>
      <c r="E39">
        <f t="shared" si="0"/>
        <v>2</v>
      </c>
      <c r="F39">
        <f>(E39-$I$15*$I$16)^2/($I$15*$I$16)</f>
        <v>2.975106253794773E-2</v>
      </c>
      <c r="G39" s="6"/>
      <c r="H39" s="4"/>
    </row>
    <row r="40" spans="1:8" x14ac:dyDescent="0.2">
      <c r="B40" s="42">
        <v>31</v>
      </c>
      <c r="C40" s="43">
        <v>27</v>
      </c>
      <c r="D40" s="38">
        <v>55</v>
      </c>
      <c r="E40">
        <f t="shared" si="0"/>
        <v>0</v>
      </c>
      <c r="F40">
        <f>(E40-$I$15*$I$16)^2/($I$15*$I$16)</f>
        <v>1.7704918032786887</v>
      </c>
      <c r="G40" s="6"/>
    </row>
    <row r="41" spans="1:8" x14ac:dyDescent="0.2">
      <c r="B41" s="44">
        <v>32</v>
      </c>
      <c r="C41" s="43">
        <v>25</v>
      </c>
      <c r="D41" s="38">
        <v>56</v>
      </c>
      <c r="E41">
        <f t="shared" si="0"/>
        <v>0</v>
      </c>
      <c r="F41">
        <f>(E41-$I$15*$I$16)^2/($I$15*$I$16)</f>
        <v>1.7704918032786887</v>
      </c>
      <c r="G41" s="6"/>
    </row>
    <row r="42" spans="1:8" x14ac:dyDescent="0.2">
      <c r="B42" s="45">
        <v>33</v>
      </c>
      <c r="C42" s="43">
        <v>63</v>
      </c>
      <c r="D42" s="38">
        <v>57</v>
      </c>
      <c r="E42">
        <f t="shared" ref="E42:E70" si="1">COUNTIF(kapcsi,D42)</f>
        <v>3</v>
      </c>
      <c r="F42">
        <f>(E42-$I$15*$I$16)^2/($I$15*$I$16)</f>
        <v>0.85382513661202153</v>
      </c>
      <c r="G42" s="6"/>
    </row>
    <row r="43" spans="1:8" x14ac:dyDescent="0.2">
      <c r="B43" s="42">
        <v>34</v>
      </c>
      <c r="C43" s="43">
        <v>63</v>
      </c>
      <c r="D43" s="38">
        <v>58</v>
      </c>
      <c r="E43">
        <f t="shared" si="1"/>
        <v>1</v>
      </c>
      <c r="F43">
        <f>(E43-$I$15*$I$16)^2/($I$15*$I$16)</f>
        <v>0.33530661809350343</v>
      </c>
      <c r="G43" s="6"/>
    </row>
    <row r="44" spans="1:8" x14ac:dyDescent="0.2">
      <c r="B44" s="44">
        <v>35</v>
      </c>
      <c r="C44" s="43">
        <v>80</v>
      </c>
      <c r="D44" s="38">
        <v>59</v>
      </c>
      <c r="E44">
        <f t="shared" si="1"/>
        <v>2</v>
      </c>
      <c r="F44">
        <f>(E44-$I$15*$I$16)^2/($I$15*$I$16)</f>
        <v>2.975106253794773E-2</v>
      </c>
      <c r="G44" s="6"/>
      <c r="H44" s="4"/>
    </row>
    <row r="45" spans="1:8" x14ac:dyDescent="0.2">
      <c r="B45" s="45">
        <v>36</v>
      </c>
      <c r="C45" s="43">
        <v>67</v>
      </c>
      <c r="D45" s="38">
        <v>60</v>
      </c>
      <c r="E45">
        <f t="shared" si="1"/>
        <v>0</v>
      </c>
      <c r="F45">
        <f>(E45-$I$15*$I$16)^2/($I$15*$I$16)</f>
        <v>1.7704918032786887</v>
      </c>
      <c r="G45" s="6"/>
      <c r="H45" s="4"/>
    </row>
    <row r="46" spans="1:8" x14ac:dyDescent="0.2">
      <c r="B46" s="42">
        <v>37</v>
      </c>
      <c r="C46" s="43">
        <v>81</v>
      </c>
      <c r="D46" s="38">
        <v>61</v>
      </c>
      <c r="E46">
        <f t="shared" si="1"/>
        <v>2</v>
      </c>
      <c r="F46">
        <f>(E46-$I$15*$I$16)^2/($I$15*$I$16)</f>
        <v>2.975106253794773E-2</v>
      </c>
      <c r="G46" s="6"/>
      <c r="H46" s="4"/>
    </row>
    <row r="47" spans="1:8" x14ac:dyDescent="0.2">
      <c r="B47" s="44">
        <v>38</v>
      </c>
      <c r="C47" s="43">
        <v>52</v>
      </c>
      <c r="D47" s="38">
        <v>62</v>
      </c>
      <c r="E47">
        <f t="shared" si="1"/>
        <v>1</v>
      </c>
      <c r="F47">
        <f>(E47-$I$15*$I$16)^2/($I$15*$I$16)</f>
        <v>0.33530661809350343</v>
      </c>
      <c r="G47" s="6"/>
      <c r="H47" s="4"/>
    </row>
    <row r="48" spans="1:8" x14ac:dyDescent="0.2">
      <c r="B48" s="45">
        <v>39</v>
      </c>
      <c r="C48" s="43">
        <v>53</v>
      </c>
      <c r="D48" s="38">
        <v>63</v>
      </c>
      <c r="E48">
        <f t="shared" si="1"/>
        <v>3</v>
      </c>
      <c r="F48">
        <f>(E48-$I$15*$I$16)^2/($I$15*$I$16)</f>
        <v>0.85382513661202153</v>
      </c>
      <c r="G48" s="6"/>
    </row>
    <row r="49" spans="2:7" x14ac:dyDescent="0.2">
      <c r="B49" s="42">
        <v>40</v>
      </c>
      <c r="C49" s="43">
        <v>63</v>
      </c>
      <c r="D49" s="38">
        <v>64</v>
      </c>
      <c r="E49">
        <f t="shared" si="1"/>
        <v>2</v>
      </c>
      <c r="F49">
        <f>(E49-$I$15*$I$16)^2/($I$15*$I$16)</f>
        <v>2.975106253794773E-2</v>
      </c>
      <c r="G49" s="6"/>
    </row>
    <row r="50" spans="2:7" x14ac:dyDescent="0.2">
      <c r="B50" s="44">
        <v>41</v>
      </c>
      <c r="C50" s="43">
        <v>33</v>
      </c>
      <c r="D50" s="38">
        <v>65</v>
      </c>
      <c r="E50">
        <f t="shared" si="1"/>
        <v>2</v>
      </c>
      <c r="F50">
        <f>(E50-$I$15*$I$16)^2/($I$15*$I$16)</f>
        <v>2.975106253794773E-2</v>
      </c>
      <c r="G50" s="6"/>
    </row>
    <row r="51" spans="2:7" x14ac:dyDescent="0.2">
      <c r="B51" s="45">
        <v>42</v>
      </c>
      <c r="C51" s="43">
        <v>40</v>
      </c>
      <c r="D51" s="38">
        <v>66</v>
      </c>
      <c r="E51">
        <f t="shared" si="1"/>
        <v>2</v>
      </c>
      <c r="F51">
        <f>(E51-$I$15*$I$16)^2/($I$15*$I$16)</f>
        <v>2.975106253794773E-2</v>
      </c>
      <c r="G51" s="6"/>
    </row>
    <row r="52" spans="2:7" x14ac:dyDescent="0.2">
      <c r="B52" s="42">
        <v>43</v>
      </c>
      <c r="C52" s="43">
        <v>57</v>
      </c>
      <c r="D52" s="38">
        <v>67</v>
      </c>
      <c r="E52">
        <f t="shared" si="1"/>
        <v>1</v>
      </c>
      <c r="F52">
        <f>(E52-$I$15*$I$16)^2/($I$15*$I$16)</f>
        <v>0.33530661809350343</v>
      </c>
      <c r="G52" s="6"/>
    </row>
    <row r="53" spans="2:7" x14ac:dyDescent="0.2">
      <c r="B53" s="44">
        <v>44</v>
      </c>
      <c r="C53" s="43">
        <v>62</v>
      </c>
      <c r="D53" s="38">
        <v>68</v>
      </c>
      <c r="E53">
        <f t="shared" si="1"/>
        <v>1</v>
      </c>
      <c r="F53">
        <f>(E53-$I$15*$I$16)^2/($I$15*$I$16)</f>
        <v>0.33530661809350343</v>
      </c>
      <c r="G53" s="6"/>
    </row>
    <row r="54" spans="2:7" x14ac:dyDescent="0.2">
      <c r="B54" s="45">
        <v>45</v>
      </c>
      <c r="C54" s="43">
        <v>84</v>
      </c>
      <c r="D54" s="38">
        <v>69</v>
      </c>
      <c r="E54">
        <f t="shared" si="1"/>
        <v>0</v>
      </c>
      <c r="F54">
        <f>(E54-$I$15*$I$16)^2/($I$15*$I$16)</f>
        <v>1.7704918032786887</v>
      </c>
      <c r="G54" s="6"/>
    </row>
    <row r="55" spans="2:7" x14ac:dyDescent="0.2">
      <c r="B55" s="42">
        <v>46</v>
      </c>
      <c r="C55" s="43">
        <v>43</v>
      </c>
      <c r="D55" s="38">
        <v>70</v>
      </c>
      <c r="E55">
        <f t="shared" si="1"/>
        <v>1</v>
      </c>
      <c r="F55">
        <f>(E55-$I$15*$I$16)^2/($I$15*$I$16)</f>
        <v>0.33530661809350343</v>
      </c>
      <c r="G55" s="6"/>
    </row>
    <row r="56" spans="2:7" x14ac:dyDescent="0.2">
      <c r="B56" s="44">
        <v>47</v>
      </c>
      <c r="C56" s="43">
        <v>66</v>
      </c>
      <c r="D56" s="38">
        <v>71</v>
      </c>
      <c r="E56">
        <f t="shared" si="1"/>
        <v>2</v>
      </c>
      <c r="F56">
        <f>(E56-$I$15*$I$16)^2/($I$15*$I$16)</f>
        <v>2.975106253794773E-2</v>
      </c>
      <c r="G56" s="6"/>
    </row>
    <row r="57" spans="2:7" x14ac:dyDescent="0.2">
      <c r="B57" s="45">
        <v>48</v>
      </c>
      <c r="C57" s="43">
        <v>52</v>
      </c>
      <c r="D57" s="38">
        <v>72</v>
      </c>
      <c r="E57">
        <f t="shared" si="1"/>
        <v>5</v>
      </c>
      <c r="F57">
        <f>(E57-$I$15*$I$16)^2/($I$15*$I$16)</f>
        <v>5.8908621736490572</v>
      </c>
      <c r="G57" s="6"/>
    </row>
    <row r="58" spans="2:7" x14ac:dyDescent="0.2">
      <c r="B58" s="42">
        <v>49</v>
      </c>
      <c r="C58" s="43">
        <v>54</v>
      </c>
      <c r="D58" s="38">
        <v>73</v>
      </c>
      <c r="E58">
        <f t="shared" si="1"/>
        <v>3</v>
      </c>
      <c r="F58">
        <f>(E58-$I$15*$I$16)^2/($I$15*$I$16)</f>
        <v>0.85382513661202153</v>
      </c>
      <c r="G58" s="6"/>
    </row>
    <row r="59" spans="2:7" x14ac:dyDescent="0.2">
      <c r="B59" s="44">
        <v>50</v>
      </c>
      <c r="C59" s="43">
        <v>57</v>
      </c>
      <c r="D59" s="38">
        <v>74</v>
      </c>
      <c r="E59">
        <f t="shared" si="1"/>
        <v>6</v>
      </c>
      <c r="F59">
        <f>(E59-$I$15*$I$16)^2/($I$15*$I$16)</f>
        <v>10.10382513661202</v>
      </c>
      <c r="G59" s="6"/>
    </row>
    <row r="60" spans="2:7" x14ac:dyDescent="0.2">
      <c r="B60" s="45">
        <v>51</v>
      </c>
      <c r="C60" s="43">
        <v>46</v>
      </c>
      <c r="D60" s="38">
        <v>75</v>
      </c>
      <c r="E60">
        <f t="shared" si="1"/>
        <v>2</v>
      </c>
      <c r="F60">
        <f>(E60-$I$15*$I$16)^2/($I$15*$I$16)</f>
        <v>2.975106253794773E-2</v>
      </c>
      <c r="G60" s="6"/>
    </row>
    <row r="61" spans="2:7" x14ac:dyDescent="0.2">
      <c r="B61" s="42">
        <v>52</v>
      </c>
      <c r="C61" s="43">
        <v>71</v>
      </c>
      <c r="D61" s="38">
        <v>76</v>
      </c>
      <c r="E61">
        <f t="shared" si="1"/>
        <v>1</v>
      </c>
      <c r="F61">
        <f>(E61-$I$15*$I$16)^2/($I$15*$I$16)</f>
        <v>0.33530661809350343</v>
      </c>
      <c r="G61" s="6"/>
    </row>
    <row r="62" spans="2:7" x14ac:dyDescent="0.2">
      <c r="B62" s="44">
        <v>53</v>
      </c>
      <c r="C62" s="43">
        <v>36</v>
      </c>
      <c r="D62" s="38">
        <v>77</v>
      </c>
      <c r="E62">
        <f t="shared" si="1"/>
        <v>3</v>
      </c>
      <c r="F62">
        <f>(E62-$I$15*$I$16)^2/($I$15*$I$16)</f>
        <v>0.85382513661202153</v>
      </c>
      <c r="G62" s="6"/>
    </row>
    <row r="63" spans="2:7" x14ac:dyDescent="0.2">
      <c r="B63" s="45">
        <v>54</v>
      </c>
      <c r="C63" s="43">
        <v>64</v>
      </c>
      <c r="D63" s="38">
        <v>78</v>
      </c>
      <c r="E63">
        <f t="shared" si="1"/>
        <v>3</v>
      </c>
      <c r="F63">
        <f>(E63-$I$15*$I$16)^2/($I$15*$I$16)</f>
        <v>0.85382513661202153</v>
      </c>
      <c r="G63" s="6"/>
    </row>
    <row r="64" spans="2:7" x14ac:dyDescent="0.2">
      <c r="B64" s="42">
        <v>55</v>
      </c>
      <c r="C64" s="43">
        <v>75</v>
      </c>
      <c r="D64" s="38">
        <v>79</v>
      </c>
      <c r="E64">
        <f t="shared" si="1"/>
        <v>2</v>
      </c>
      <c r="F64">
        <f>(E64-$I$15*$I$16)^2/($I$15*$I$16)</f>
        <v>2.975106253794773E-2</v>
      </c>
      <c r="G64" s="6"/>
    </row>
    <row r="65" spans="2:7" x14ac:dyDescent="0.2">
      <c r="B65" s="44">
        <v>56</v>
      </c>
      <c r="C65" s="43">
        <v>31</v>
      </c>
      <c r="D65" s="38">
        <v>80</v>
      </c>
      <c r="E65">
        <f t="shared" si="1"/>
        <v>2</v>
      </c>
      <c r="F65">
        <f>(E65-$I$15*$I$16)^2/($I$15*$I$16)</f>
        <v>2.975106253794773E-2</v>
      </c>
      <c r="G65" s="6"/>
    </row>
    <row r="66" spans="2:7" x14ac:dyDescent="0.2">
      <c r="B66" s="45">
        <v>57</v>
      </c>
      <c r="C66" s="43">
        <v>71</v>
      </c>
      <c r="D66" s="38">
        <v>81</v>
      </c>
      <c r="E66">
        <f t="shared" si="1"/>
        <v>2</v>
      </c>
      <c r="F66">
        <f>(E66-$I$15*$I$16)^2/($I$15*$I$16)</f>
        <v>2.975106253794773E-2</v>
      </c>
      <c r="G66" s="6"/>
    </row>
    <row r="67" spans="2:7" x14ac:dyDescent="0.2">
      <c r="B67" s="42">
        <v>58</v>
      </c>
      <c r="C67" s="43">
        <v>84</v>
      </c>
      <c r="D67" s="38">
        <v>82</v>
      </c>
      <c r="E67">
        <f t="shared" si="1"/>
        <v>2</v>
      </c>
      <c r="F67">
        <f>(E67-$I$15*$I$16)^2/($I$15*$I$16)</f>
        <v>2.975106253794773E-2</v>
      </c>
      <c r="G67" s="6"/>
    </row>
    <row r="68" spans="2:7" x14ac:dyDescent="0.2">
      <c r="B68" s="44">
        <v>59</v>
      </c>
      <c r="C68" s="43">
        <v>72</v>
      </c>
      <c r="D68" s="38">
        <v>83</v>
      </c>
      <c r="E68">
        <f t="shared" si="1"/>
        <v>2</v>
      </c>
      <c r="F68">
        <f>(E68-$I$15*$I$16)^2/($I$15*$I$16)</f>
        <v>2.975106253794773E-2</v>
      </c>
      <c r="G68" s="6"/>
    </row>
    <row r="69" spans="2:7" x14ac:dyDescent="0.2">
      <c r="B69" s="45">
        <v>60</v>
      </c>
      <c r="C69" s="43">
        <v>49</v>
      </c>
      <c r="D69" s="38">
        <v>84</v>
      </c>
      <c r="E69">
        <f t="shared" si="1"/>
        <v>3</v>
      </c>
      <c r="F69">
        <f>(E69-$I$15*$I$16)^2/($I$15*$I$16)</f>
        <v>0.85382513661202153</v>
      </c>
      <c r="G69" s="6"/>
    </row>
    <row r="70" spans="2:7" x14ac:dyDescent="0.2">
      <c r="B70" s="42">
        <v>61</v>
      </c>
      <c r="C70" s="43">
        <v>77</v>
      </c>
      <c r="D70" s="38">
        <v>85</v>
      </c>
      <c r="E70">
        <f t="shared" si="1"/>
        <v>0</v>
      </c>
      <c r="F70">
        <f>(E70-$I$15*$I$16)^2/($I$15*$I$16)</f>
        <v>1.7704918032786887</v>
      </c>
      <c r="G70" s="6"/>
    </row>
    <row r="71" spans="2:7" x14ac:dyDescent="0.2">
      <c r="B71" s="44">
        <v>62</v>
      </c>
      <c r="C71" s="43">
        <v>37</v>
      </c>
      <c r="D71" s="38"/>
      <c r="G71" s="6"/>
    </row>
    <row r="72" spans="2:7" x14ac:dyDescent="0.2">
      <c r="B72" s="45">
        <v>63</v>
      </c>
      <c r="C72" s="43">
        <v>82</v>
      </c>
      <c r="D72" s="38"/>
      <c r="G72" s="6"/>
    </row>
    <row r="73" spans="2:7" x14ac:dyDescent="0.2">
      <c r="B73" s="42">
        <v>64</v>
      </c>
      <c r="C73" s="43">
        <v>78</v>
      </c>
      <c r="D73" s="38"/>
      <c r="G73" s="6"/>
    </row>
    <row r="74" spans="2:7" x14ac:dyDescent="0.2">
      <c r="B74" s="44">
        <v>65</v>
      </c>
      <c r="C74" s="43">
        <v>40</v>
      </c>
      <c r="D74" s="38"/>
      <c r="G74" s="6"/>
    </row>
    <row r="75" spans="2:7" x14ac:dyDescent="0.2">
      <c r="B75" s="45">
        <v>66</v>
      </c>
      <c r="C75" s="43">
        <v>59</v>
      </c>
      <c r="D75" s="38"/>
      <c r="G75" s="6"/>
    </row>
    <row r="76" spans="2:7" x14ac:dyDescent="0.2">
      <c r="B76" s="42">
        <v>67</v>
      </c>
      <c r="C76" s="43">
        <v>25</v>
      </c>
      <c r="D76" s="38"/>
      <c r="G76" s="6"/>
    </row>
    <row r="77" spans="2:7" x14ac:dyDescent="0.2">
      <c r="B77" s="44">
        <v>68</v>
      </c>
      <c r="C77" s="43">
        <v>46</v>
      </c>
      <c r="D77" s="38"/>
      <c r="G77" s="6"/>
    </row>
    <row r="78" spans="2:7" x14ac:dyDescent="0.2">
      <c r="B78" s="45">
        <v>69</v>
      </c>
      <c r="C78" s="43">
        <v>59</v>
      </c>
      <c r="D78" s="38"/>
      <c r="G78" s="6"/>
    </row>
    <row r="79" spans="2:7" x14ac:dyDescent="0.2">
      <c r="B79" s="42">
        <v>70</v>
      </c>
      <c r="C79" s="43">
        <v>40</v>
      </c>
      <c r="D79" s="38"/>
      <c r="G79" s="6"/>
    </row>
    <row r="80" spans="2:7" x14ac:dyDescent="0.2">
      <c r="B80" s="44">
        <v>71</v>
      </c>
      <c r="C80" s="43">
        <v>36</v>
      </c>
      <c r="D80" s="38"/>
      <c r="G80" s="6"/>
    </row>
    <row r="81" spans="2:7" x14ac:dyDescent="0.2">
      <c r="B81" s="45">
        <v>72</v>
      </c>
      <c r="C81" s="43">
        <v>77</v>
      </c>
      <c r="D81" s="38"/>
      <c r="G81" s="6"/>
    </row>
    <row r="82" spans="2:7" x14ac:dyDescent="0.2">
      <c r="B82" s="42">
        <v>73</v>
      </c>
      <c r="C82" s="43">
        <v>73</v>
      </c>
      <c r="D82" s="38"/>
      <c r="G82" s="6"/>
    </row>
    <row r="83" spans="2:7" x14ac:dyDescent="0.2">
      <c r="B83" s="44">
        <v>74</v>
      </c>
      <c r="C83" s="43">
        <v>35</v>
      </c>
      <c r="D83" s="38"/>
      <c r="G83" s="6"/>
    </row>
    <row r="84" spans="2:7" x14ac:dyDescent="0.2">
      <c r="B84" s="45">
        <v>75</v>
      </c>
      <c r="C84" s="43">
        <v>80</v>
      </c>
      <c r="D84" s="38"/>
      <c r="G84" s="6"/>
    </row>
    <row r="85" spans="2:7" x14ac:dyDescent="0.2">
      <c r="B85" s="42">
        <v>76</v>
      </c>
      <c r="C85" s="43">
        <v>44</v>
      </c>
      <c r="D85" s="38"/>
      <c r="G85" s="6"/>
    </row>
    <row r="86" spans="2:7" x14ac:dyDescent="0.2">
      <c r="B86" s="44">
        <v>77</v>
      </c>
      <c r="C86" s="43">
        <v>83</v>
      </c>
      <c r="D86" s="38"/>
      <c r="G86" s="6"/>
    </row>
    <row r="87" spans="2:7" x14ac:dyDescent="0.2">
      <c r="B87" s="45">
        <v>78</v>
      </c>
      <c r="C87" s="43">
        <v>44</v>
      </c>
      <c r="D87" s="38"/>
      <c r="G87" s="6"/>
    </row>
    <row r="88" spans="2:7" x14ac:dyDescent="0.2">
      <c r="B88" s="42">
        <v>79</v>
      </c>
      <c r="C88" s="43">
        <v>53</v>
      </c>
      <c r="D88" s="38"/>
      <c r="G88" s="6"/>
    </row>
    <row r="89" spans="2:7" x14ac:dyDescent="0.2">
      <c r="B89" s="44">
        <v>80</v>
      </c>
      <c r="C89" s="43">
        <v>42</v>
      </c>
      <c r="D89" s="38"/>
      <c r="G89" s="6"/>
    </row>
    <row r="90" spans="2:7" x14ac:dyDescent="0.2">
      <c r="B90" s="45">
        <v>81</v>
      </c>
      <c r="C90" s="43">
        <v>41</v>
      </c>
      <c r="D90" s="38"/>
      <c r="G90" s="6"/>
    </row>
    <row r="91" spans="2:7" x14ac:dyDescent="0.2">
      <c r="B91" s="42">
        <v>82</v>
      </c>
      <c r="C91" s="43">
        <v>47</v>
      </c>
      <c r="D91" s="38"/>
      <c r="G91" s="6"/>
    </row>
    <row r="92" spans="2:7" x14ac:dyDescent="0.2">
      <c r="B92" s="44">
        <v>83</v>
      </c>
      <c r="C92" s="43">
        <v>28</v>
      </c>
      <c r="D92" s="38"/>
      <c r="G92" s="6"/>
    </row>
    <row r="93" spans="2:7" x14ac:dyDescent="0.2">
      <c r="B93" s="45">
        <v>84</v>
      </c>
      <c r="C93" s="43">
        <v>47</v>
      </c>
      <c r="D93" s="38"/>
      <c r="G93" s="6"/>
    </row>
    <row r="94" spans="2:7" x14ac:dyDescent="0.2">
      <c r="B94" s="42">
        <v>85</v>
      </c>
      <c r="C94" s="43">
        <v>57</v>
      </c>
      <c r="D94" s="38"/>
      <c r="G94" s="6"/>
    </row>
    <row r="95" spans="2:7" x14ac:dyDescent="0.2">
      <c r="B95" s="44">
        <v>86</v>
      </c>
      <c r="C95" s="43">
        <v>54</v>
      </c>
      <c r="D95" s="38"/>
      <c r="G95" s="6"/>
    </row>
    <row r="96" spans="2:7" x14ac:dyDescent="0.2">
      <c r="B96" s="45">
        <v>87</v>
      </c>
      <c r="C96" s="43">
        <v>83</v>
      </c>
      <c r="D96" s="38"/>
      <c r="G96" s="6"/>
    </row>
    <row r="97" spans="2:7" x14ac:dyDescent="0.2">
      <c r="B97" s="42">
        <v>88</v>
      </c>
      <c r="C97" s="43">
        <v>52</v>
      </c>
      <c r="D97" s="38"/>
      <c r="G97" s="6"/>
    </row>
    <row r="98" spans="2:7" x14ac:dyDescent="0.2">
      <c r="B98" s="44">
        <v>89</v>
      </c>
      <c r="C98" s="43">
        <v>77</v>
      </c>
      <c r="D98" s="38"/>
      <c r="G98" s="6"/>
    </row>
    <row r="99" spans="2:7" x14ac:dyDescent="0.2">
      <c r="B99" s="45">
        <v>90</v>
      </c>
      <c r="C99" s="43">
        <v>72</v>
      </c>
      <c r="D99" s="38"/>
      <c r="G99" s="6"/>
    </row>
    <row r="100" spans="2:7" x14ac:dyDescent="0.2">
      <c r="B100" s="42">
        <v>91</v>
      </c>
      <c r="C100" s="43">
        <v>65</v>
      </c>
      <c r="D100" s="38"/>
      <c r="G100" s="6"/>
    </row>
    <row r="101" spans="2:7" x14ac:dyDescent="0.2">
      <c r="B101" s="44">
        <v>92</v>
      </c>
      <c r="C101" s="43">
        <v>39</v>
      </c>
      <c r="D101" s="38"/>
      <c r="G101" s="6"/>
    </row>
    <row r="102" spans="2:7" x14ac:dyDescent="0.2">
      <c r="B102" s="45">
        <v>93</v>
      </c>
      <c r="C102" s="43">
        <v>39</v>
      </c>
      <c r="D102" s="38"/>
      <c r="G102" s="6"/>
    </row>
    <row r="103" spans="2:7" x14ac:dyDescent="0.2">
      <c r="B103" s="42">
        <v>94</v>
      </c>
      <c r="C103" s="43">
        <v>61</v>
      </c>
      <c r="D103" s="38"/>
      <c r="G103" s="6"/>
    </row>
    <row r="104" spans="2:7" x14ac:dyDescent="0.2">
      <c r="B104" s="44">
        <v>95</v>
      </c>
      <c r="C104" s="43">
        <v>74</v>
      </c>
      <c r="D104" s="38"/>
      <c r="G104" s="6"/>
    </row>
    <row r="105" spans="2:7" x14ac:dyDescent="0.2">
      <c r="B105" s="45">
        <v>96</v>
      </c>
      <c r="C105" s="43">
        <v>78</v>
      </c>
      <c r="D105" s="38"/>
      <c r="G105" s="6"/>
    </row>
    <row r="106" spans="2:7" x14ac:dyDescent="0.2">
      <c r="B106" s="42">
        <v>97</v>
      </c>
      <c r="C106" s="43">
        <v>74</v>
      </c>
      <c r="D106" s="38"/>
      <c r="G106" s="6"/>
    </row>
    <row r="107" spans="2:7" x14ac:dyDescent="0.2">
      <c r="B107" s="44">
        <v>98</v>
      </c>
      <c r="C107" s="43">
        <v>27</v>
      </c>
      <c r="D107" s="38"/>
      <c r="G107" s="6"/>
    </row>
    <row r="108" spans="2:7" x14ac:dyDescent="0.2">
      <c r="B108" s="45">
        <v>99</v>
      </c>
      <c r="C108" s="43">
        <v>74</v>
      </c>
      <c r="D108" s="38"/>
      <c r="G108" s="6"/>
    </row>
    <row r="109" spans="2:7" x14ac:dyDescent="0.2">
      <c r="B109" s="42">
        <v>100</v>
      </c>
      <c r="C109" s="43">
        <v>48</v>
      </c>
      <c r="D109" s="38"/>
      <c r="G109" s="6"/>
    </row>
    <row r="110" spans="2:7" x14ac:dyDescent="0.2">
      <c r="B110" s="44">
        <v>101</v>
      </c>
      <c r="C110" s="43">
        <v>64</v>
      </c>
      <c r="D110" s="38"/>
      <c r="G110" s="6"/>
    </row>
    <row r="111" spans="2:7" x14ac:dyDescent="0.2">
      <c r="B111" s="45">
        <v>102</v>
      </c>
      <c r="C111" s="43">
        <v>26</v>
      </c>
      <c r="D111" s="38"/>
      <c r="G111" s="6"/>
    </row>
    <row r="112" spans="2:7" x14ac:dyDescent="0.2">
      <c r="B112" s="42">
        <v>103</v>
      </c>
      <c r="C112" s="43">
        <v>82</v>
      </c>
      <c r="D112" s="38"/>
      <c r="G112" s="6"/>
    </row>
    <row r="113" spans="2:7" x14ac:dyDescent="0.2">
      <c r="B113" s="44">
        <v>104</v>
      </c>
      <c r="C113" s="43">
        <v>50</v>
      </c>
      <c r="D113" s="38"/>
      <c r="G113" s="6"/>
    </row>
    <row r="114" spans="2:7" x14ac:dyDescent="0.2">
      <c r="B114" s="45">
        <v>105</v>
      </c>
      <c r="C114" s="43">
        <v>66</v>
      </c>
      <c r="D114" s="38"/>
      <c r="G114" s="6"/>
    </row>
    <row r="115" spans="2:7" x14ac:dyDescent="0.2">
      <c r="B115" s="42">
        <v>106</v>
      </c>
      <c r="C115" s="43">
        <v>81</v>
      </c>
      <c r="D115" s="38"/>
      <c r="G115" s="6"/>
    </row>
    <row r="116" spans="2:7" x14ac:dyDescent="0.2">
      <c r="B116" s="44">
        <v>107</v>
      </c>
      <c r="C116" s="43">
        <v>49</v>
      </c>
      <c r="D116" s="38"/>
      <c r="G116" s="6"/>
    </row>
    <row r="117" spans="2:7" ht="13.5" thickBot="1" x14ac:dyDescent="0.25">
      <c r="B117" s="46">
        <v>108</v>
      </c>
      <c r="C117" s="47">
        <v>74</v>
      </c>
      <c r="D117" s="38"/>
      <c r="G117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559"/>
  <sheetViews>
    <sheetView workbookViewId="0">
      <selection activeCell="J35" sqref="J35"/>
    </sheetView>
  </sheetViews>
  <sheetFormatPr defaultRowHeight="12.75" x14ac:dyDescent="0.2"/>
  <cols>
    <col min="1" max="1" width="10.140625" style="56" customWidth="1"/>
    <col min="2" max="2" width="8.7109375" style="56" bestFit="1" customWidth="1"/>
    <col min="3" max="4" width="9.140625" style="56"/>
    <col min="5" max="5" width="14.42578125" style="56" bestFit="1" customWidth="1"/>
    <col min="6" max="7" width="11.140625" style="56" bestFit="1" customWidth="1"/>
    <col min="8" max="8" width="11.28515625" style="56" bestFit="1" customWidth="1"/>
    <col min="9" max="16384" width="9.140625" style="56"/>
  </cols>
  <sheetData>
    <row r="9" spans="1:9" ht="13.5" thickBot="1" x14ac:dyDescent="0.25"/>
    <row r="10" spans="1:9" ht="26.25" thickBot="1" x14ac:dyDescent="0.25">
      <c r="A10" s="57" t="s">
        <v>24</v>
      </c>
      <c r="B10" s="58" t="s">
        <v>25</v>
      </c>
      <c r="C10" s="57" t="s">
        <v>26</v>
      </c>
      <c r="E10" s="59" t="s">
        <v>31</v>
      </c>
      <c r="F10" s="60" t="s">
        <v>27</v>
      </c>
      <c r="G10" s="60" t="s">
        <v>28</v>
      </c>
      <c r="H10" s="60" t="s">
        <v>29</v>
      </c>
      <c r="I10" s="61" t="s">
        <v>30</v>
      </c>
    </row>
    <row r="11" spans="1:9" x14ac:dyDescent="0.2">
      <c r="A11" s="74">
        <f ca="1">RAND()</f>
        <v>0.53279668969196259</v>
      </c>
      <c r="B11" s="62">
        <v>1</v>
      </c>
      <c r="C11" s="62">
        <f ca="1">ROUNDUP((1/45)*(6*A11)^3 - (23/90)*(6*A11)^2 + (37/30)*(6*A11),0)</f>
        <v>3</v>
      </c>
      <c r="E11" s="63">
        <v>1</v>
      </c>
      <c r="F11" s="64">
        <f ca="1">COUNTIF(érték,E11)</f>
        <v>81</v>
      </c>
      <c r="G11" s="65">
        <f ca="1">F11/$F$20</f>
        <v>0.14754098360655737</v>
      </c>
      <c r="H11" s="65">
        <f>1/6</f>
        <v>0.16666666666666666</v>
      </c>
      <c r="I11" s="66">
        <f ca="1">(F11-$F$20*H11)^2/($F$20*H11)</f>
        <v>1.2049180327868851</v>
      </c>
    </row>
    <row r="12" spans="1:9" x14ac:dyDescent="0.2">
      <c r="A12" s="74">
        <f t="shared" ref="A12:A75" ca="1" si="0">RAND()</f>
        <v>0.259364360990195</v>
      </c>
      <c r="B12" s="62">
        <v>2</v>
      </c>
      <c r="C12" s="62">
        <f t="shared" ref="C12:C75" ca="1" si="1">ROUNDUP((1/45)*(6*A12)^3 - (23/90)*(6*A12)^2 + (37/30)*(6*A12),0)</f>
        <v>2</v>
      </c>
      <c r="E12" s="63">
        <v>2</v>
      </c>
      <c r="F12" s="64">
        <f ca="1">COUNTIF(érték,E12)</f>
        <v>188</v>
      </c>
      <c r="G12" s="65">
        <f t="shared" ref="G12:G13" ca="1" si="2">F12/$F$20</f>
        <v>0.34244080145719491</v>
      </c>
      <c r="H12" s="65">
        <f>2/6</f>
        <v>0.33333333333333331</v>
      </c>
      <c r="I12" s="66">
        <f t="shared" ref="I12:I13" ca="1" si="3">(F12-$F$20*H12)^2/($F$20*H12)</f>
        <v>0.13661202185792351</v>
      </c>
    </row>
    <row r="13" spans="1:9" ht="13.5" thickBot="1" x14ac:dyDescent="0.25">
      <c r="A13" s="74">
        <f t="shared" ca="1" si="0"/>
        <v>0.65051992835170813</v>
      </c>
      <c r="B13" s="62">
        <v>3</v>
      </c>
      <c r="C13" s="62">
        <f t="shared" ca="1" si="1"/>
        <v>3</v>
      </c>
      <c r="E13" s="67">
        <v>3</v>
      </c>
      <c r="F13" s="68">
        <f ca="1">COUNTIF(érték,E13)</f>
        <v>280</v>
      </c>
      <c r="G13" s="69">
        <f t="shared" ca="1" si="2"/>
        <v>0.51001821493624777</v>
      </c>
      <c r="H13" s="69">
        <f>3/6</f>
        <v>0.5</v>
      </c>
      <c r="I13" s="153">
        <f t="shared" ca="1" si="3"/>
        <v>0.11020036429872496</v>
      </c>
    </row>
    <row r="14" spans="1:9" x14ac:dyDescent="0.2">
      <c r="A14" s="74">
        <f t="shared" ca="1" si="0"/>
        <v>0.42254679076397017</v>
      </c>
      <c r="B14" s="62">
        <v>4</v>
      </c>
      <c r="C14" s="62">
        <f t="shared" ca="1" si="1"/>
        <v>2</v>
      </c>
      <c r="F14" s="70"/>
      <c r="G14" s="71"/>
      <c r="H14" s="71"/>
    </row>
    <row r="15" spans="1:9" x14ac:dyDescent="0.2">
      <c r="A15" s="74">
        <f t="shared" ca="1" si="0"/>
        <v>0.60688571781614786</v>
      </c>
      <c r="B15" s="62">
        <v>5</v>
      </c>
      <c r="C15" s="62">
        <f t="shared" ca="1" si="1"/>
        <v>3</v>
      </c>
    </row>
    <row r="16" spans="1:9" x14ac:dyDescent="0.2">
      <c r="A16" s="74">
        <f t="shared" ca="1" si="0"/>
        <v>0.74052114122208701</v>
      </c>
      <c r="B16" s="62">
        <v>6</v>
      </c>
      <c r="C16" s="62">
        <f t="shared" ca="1" si="1"/>
        <v>3</v>
      </c>
      <c r="E16" s="111" t="s">
        <v>43</v>
      </c>
      <c r="F16" s="110" t="s">
        <v>41</v>
      </c>
    </row>
    <row r="17" spans="1:9" ht="15" x14ac:dyDescent="0.25">
      <c r="A17" s="74">
        <f t="shared" ca="1" si="0"/>
        <v>0.49028493436743648</v>
      </c>
      <c r="B17" s="62">
        <v>7</v>
      </c>
      <c r="C17" s="62">
        <f t="shared" ca="1" si="1"/>
        <v>2</v>
      </c>
      <c r="E17" s="111" t="s">
        <v>42</v>
      </c>
      <c r="F17" s="152" t="s">
        <v>55</v>
      </c>
      <c r="H17" s="72"/>
      <c r="I17" s="71"/>
    </row>
    <row r="18" spans="1:9" x14ac:dyDescent="0.2">
      <c r="A18" s="74">
        <f t="shared" ca="1" si="0"/>
        <v>0.70234754327191229</v>
      </c>
      <c r="B18" s="62">
        <v>8</v>
      </c>
      <c r="C18" s="62">
        <f t="shared" ca="1" si="1"/>
        <v>3</v>
      </c>
      <c r="E18" s="56" t="s">
        <v>48</v>
      </c>
      <c r="F18" s="56">
        <v>0.95</v>
      </c>
      <c r="H18" s="72"/>
      <c r="I18" s="71"/>
    </row>
    <row r="19" spans="1:9" x14ac:dyDescent="0.2">
      <c r="A19" s="74">
        <f t="shared" ca="1" si="0"/>
        <v>0.75260459948478142</v>
      </c>
      <c r="B19" s="62">
        <v>9</v>
      </c>
      <c r="C19" s="62">
        <f t="shared" ca="1" si="1"/>
        <v>3</v>
      </c>
      <c r="E19" s="56" t="s">
        <v>46</v>
      </c>
      <c r="F19" s="56">
        <v>3</v>
      </c>
      <c r="H19" s="73"/>
      <c r="I19" s="73"/>
    </row>
    <row r="20" spans="1:9" x14ac:dyDescent="0.2">
      <c r="A20" s="74">
        <f t="shared" ca="1" si="0"/>
        <v>0.51748610397232142</v>
      </c>
      <c r="B20" s="62">
        <v>10</v>
      </c>
      <c r="C20" s="62">
        <f t="shared" ca="1" si="1"/>
        <v>3</v>
      </c>
      <c r="E20" s="56" t="s">
        <v>47</v>
      </c>
      <c r="F20" s="56">
        <f ca="1">COUNT(érték)</f>
        <v>549</v>
      </c>
      <c r="H20" s="72"/>
      <c r="I20" s="72"/>
    </row>
    <row r="21" spans="1:9" x14ac:dyDescent="0.2">
      <c r="A21" s="74">
        <f t="shared" ca="1" si="0"/>
        <v>6.9675152760662495E-2</v>
      </c>
      <c r="B21" s="62">
        <v>11</v>
      </c>
      <c r="C21" s="62">
        <f t="shared" ca="1" si="1"/>
        <v>1</v>
      </c>
    </row>
    <row r="22" spans="1:9" x14ac:dyDescent="0.2">
      <c r="A22" s="74">
        <f t="shared" ca="1" si="0"/>
        <v>0.1365716780264854</v>
      </c>
      <c r="B22" s="62">
        <v>12</v>
      </c>
      <c r="C22" s="62">
        <f t="shared" ca="1" si="1"/>
        <v>1</v>
      </c>
      <c r="E22" s="56" t="s">
        <v>50</v>
      </c>
      <c r="F22" s="91">
        <f ca="1">SUM(I11:I13)</f>
        <v>1.4517304189435336</v>
      </c>
    </row>
    <row r="23" spans="1:9" x14ac:dyDescent="0.2">
      <c r="A23" s="74">
        <f t="shared" ca="1" si="0"/>
        <v>3.9941399548397594E-2</v>
      </c>
      <c r="B23" s="62">
        <v>13</v>
      </c>
      <c r="C23" s="62">
        <f t="shared" ca="1" si="1"/>
        <v>1</v>
      </c>
      <c r="E23" s="56" t="s">
        <v>51</v>
      </c>
      <c r="F23" s="56">
        <f>_xlfn.CHISQ.INV.RT(1-F18,F19-1)</f>
        <v>5.9914645471079799</v>
      </c>
    </row>
    <row r="24" spans="1:9" x14ac:dyDescent="0.2">
      <c r="A24" s="74">
        <f t="shared" ca="1" si="0"/>
        <v>0.39117708455784861</v>
      </c>
      <c r="B24" s="62">
        <v>14</v>
      </c>
      <c r="C24" s="62">
        <f t="shared" ca="1" si="1"/>
        <v>2</v>
      </c>
    </row>
    <row r="25" spans="1:9" x14ac:dyDescent="0.2">
      <c r="A25" s="74">
        <f t="shared" ca="1" si="0"/>
        <v>0.17234647421490645</v>
      </c>
      <c r="B25" s="62">
        <v>15</v>
      </c>
      <c r="C25" s="62">
        <f t="shared" ca="1" si="1"/>
        <v>2</v>
      </c>
      <c r="E25" s="72" t="s">
        <v>53</v>
      </c>
      <c r="F25" s="72" t="s">
        <v>108</v>
      </c>
    </row>
    <row r="26" spans="1:9" x14ac:dyDescent="0.2">
      <c r="A26" s="74">
        <f t="shared" ca="1" si="0"/>
        <v>0.13256964999387144</v>
      </c>
      <c r="B26" s="62">
        <v>16</v>
      </c>
      <c r="C26" s="62">
        <f t="shared" ca="1" si="1"/>
        <v>1</v>
      </c>
      <c r="F26" s="112"/>
    </row>
    <row r="27" spans="1:9" x14ac:dyDescent="0.2">
      <c r="A27" s="74">
        <f t="shared" ca="1" si="0"/>
        <v>0.88245395248512815</v>
      </c>
      <c r="B27" s="62">
        <v>17</v>
      </c>
      <c r="C27" s="62">
        <f t="shared" ca="1" si="1"/>
        <v>3</v>
      </c>
    </row>
    <row r="28" spans="1:9" x14ac:dyDescent="0.2">
      <c r="A28" s="74">
        <f t="shared" ca="1" si="0"/>
        <v>0.70179217123159421</v>
      </c>
      <c r="B28" s="62">
        <v>18</v>
      </c>
      <c r="C28" s="62">
        <f t="shared" ca="1" si="1"/>
        <v>3</v>
      </c>
    </row>
    <row r="29" spans="1:9" x14ac:dyDescent="0.2">
      <c r="A29" s="74">
        <f t="shared" ca="1" si="0"/>
        <v>0.50202610128487701</v>
      </c>
      <c r="B29" s="62">
        <v>19</v>
      </c>
      <c r="C29" s="62">
        <f t="shared" ca="1" si="1"/>
        <v>3</v>
      </c>
    </row>
    <row r="30" spans="1:9" x14ac:dyDescent="0.2">
      <c r="A30" s="74">
        <f t="shared" ca="1" si="0"/>
        <v>0.93218087889257706</v>
      </c>
      <c r="B30" s="62">
        <v>20</v>
      </c>
      <c r="C30" s="62">
        <f t="shared" ca="1" si="1"/>
        <v>3</v>
      </c>
    </row>
    <row r="31" spans="1:9" x14ac:dyDescent="0.2">
      <c r="A31" s="74">
        <f t="shared" ca="1" si="0"/>
        <v>0.48632956594699228</v>
      </c>
      <c r="B31" s="62">
        <v>21</v>
      </c>
      <c r="C31" s="62">
        <f t="shared" ca="1" si="1"/>
        <v>2</v>
      </c>
    </row>
    <row r="32" spans="1:9" x14ac:dyDescent="0.2">
      <c r="A32" s="74">
        <f t="shared" ca="1" si="0"/>
        <v>9.0097762949144733E-2</v>
      </c>
      <c r="B32" s="62">
        <v>22</v>
      </c>
      <c r="C32" s="62">
        <f t="shared" ca="1" si="1"/>
        <v>1</v>
      </c>
    </row>
    <row r="33" spans="1:3" x14ac:dyDescent="0.2">
      <c r="A33" s="74">
        <f t="shared" ca="1" si="0"/>
        <v>0.19330920312537048</v>
      </c>
      <c r="B33" s="62">
        <v>23</v>
      </c>
      <c r="C33" s="62">
        <f t="shared" ca="1" si="1"/>
        <v>2</v>
      </c>
    </row>
    <row r="34" spans="1:3" x14ac:dyDescent="0.2">
      <c r="A34" s="74">
        <f t="shared" ca="1" si="0"/>
        <v>0.81040519412909773</v>
      </c>
      <c r="B34" s="62">
        <v>24</v>
      </c>
      <c r="C34" s="62">
        <f t="shared" ca="1" si="1"/>
        <v>3</v>
      </c>
    </row>
    <row r="35" spans="1:3" x14ac:dyDescent="0.2">
      <c r="A35" s="74">
        <f t="shared" ca="1" si="0"/>
        <v>0.25839023995354393</v>
      </c>
      <c r="B35" s="62">
        <v>25</v>
      </c>
      <c r="C35" s="62">
        <f t="shared" ca="1" si="1"/>
        <v>2</v>
      </c>
    </row>
    <row r="36" spans="1:3" x14ac:dyDescent="0.2">
      <c r="A36" s="74">
        <f t="shared" ca="1" si="0"/>
        <v>0.24279956689468563</v>
      </c>
      <c r="B36" s="62">
        <v>26</v>
      </c>
      <c r="C36" s="62">
        <f t="shared" ca="1" si="1"/>
        <v>2</v>
      </c>
    </row>
    <row r="37" spans="1:3" x14ac:dyDescent="0.2">
      <c r="A37" s="74">
        <f t="shared" ca="1" si="0"/>
        <v>0.1921903127855219</v>
      </c>
      <c r="B37" s="62">
        <v>27</v>
      </c>
      <c r="C37" s="62">
        <f t="shared" ca="1" si="1"/>
        <v>2</v>
      </c>
    </row>
    <row r="38" spans="1:3" x14ac:dyDescent="0.2">
      <c r="A38" s="74">
        <f t="shared" ca="1" si="0"/>
        <v>0.44711352248511615</v>
      </c>
      <c r="B38" s="62">
        <v>28</v>
      </c>
      <c r="C38" s="62">
        <f t="shared" ca="1" si="1"/>
        <v>2</v>
      </c>
    </row>
    <row r="39" spans="1:3" x14ac:dyDescent="0.2">
      <c r="A39" s="74">
        <f t="shared" ca="1" si="0"/>
        <v>0.54975452300760863</v>
      </c>
      <c r="B39" s="62">
        <v>29</v>
      </c>
      <c r="C39" s="62">
        <f t="shared" ca="1" si="1"/>
        <v>3</v>
      </c>
    </row>
    <row r="40" spans="1:3" x14ac:dyDescent="0.2">
      <c r="A40" s="74">
        <f t="shared" ca="1" si="0"/>
        <v>0.65804010929421941</v>
      </c>
      <c r="B40" s="62">
        <v>30</v>
      </c>
      <c r="C40" s="62">
        <f t="shared" ca="1" si="1"/>
        <v>3</v>
      </c>
    </row>
    <row r="41" spans="1:3" x14ac:dyDescent="0.2">
      <c r="A41" s="74">
        <f t="shared" ca="1" si="0"/>
        <v>0.72285747255632748</v>
      </c>
      <c r="B41" s="62">
        <v>31</v>
      </c>
      <c r="C41" s="62">
        <f t="shared" ca="1" si="1"/>
        <v>3</v>
      </c>
    </row>
    <row r="42" spans="1:3" x14ac:dyDescent="0.2">
      <c r="A42" s="74">
        <f t="shared" ca="1" si="0"/>
        <v>0.23205742684325281</v>
      </c>
      <c r="B42" s="62">
        <v>32</v>
      </c>
      <c r="C42" s="62">
        <f t="shared" ca="1" si="1"/>
        <v>2</v>
      </c>
    </row>
    <row r="43" spans="1:3" x14ac:dyDescent="0.2">
      <c r="A43" s="74">
        <f t="shared" ca="1" si="0"/>
        <v>0.82175809016432644</v>
      </c>
      <c r="B43" s="62">
        <v>33</v>
      </c>
      <c r="C43" s="62">
        <f t="shared" ca="1" si="1"/>
        <v>3</v>
      </c>
    </row>
    <row r="44" spans="1:3" x14ac:dyDescent="0.2">
      <c r="A44" s="74">
        <f t="shared" ca="1" si="0"/>
        <v>0.98437134783953539</v>
      </c>
      <c r="B44" s="62">
        <v>34</v>
      </c>
      <c r="C44" s="62">
        <f t="shared" ca="1" si="1"/>
        <v>3</v>
      </c>
    </row>
    <row r="45" spans="1:3" x14ac:dyDescent="0.2">
      <c r="A45" s="74">
        <f t="shared" ca="1" si="0"/>
        <v>0.63688928614872753</v>
      </c>
      <c r="B45" s="62">
        <v>35</v>
      </c>
      <c r="C45" s="62">
        <f t="shared" ca="1" si="1"/>
        <v>3</v>
      </c>
    </row>
    <row r="46" spans="1:3" x14ac:dyDescent="0.2">
      <c r="A46" s="74">
        <f t="shared" ca="1" si="0"/>
        <v>0.25457062592644142</v>
      </c>
      <c r="B46" s="62">
        <v>36</v>
      </c>
      <c r="C46" s="62">
        <f t="shared" ca="1" si="1"/>
        <v>2</v>
      </c>
    </row>
    <row r="47" spans="1:3" x14ac:dyDescent="0.2">
      <c r="A47" s="74">
        <f t="shared" ca="1" si="0"/>
        <v>0.35543439131793386</v>
      </c>
      <c r="B47" s="62">
        <v>37</v>
      </c>
      <c r="C47" s="62">
        <f t="shared" ca="1" si="1"/>
        <v>2</v>
      </c>
    </row>
    <row r="48" spans="1:3" x14ac:dyDescent="0.2">
      <c r="A48" s="74">
        <f t="shared" ca="1" si="0"/>
        <v>0.99088439582081966</v>
      </c>
      <c r="B48" s="62">
        <v>38</v>
      </c>
      <c r="C48" s="62">
        <f t="shared" ca="1" si="1"/>
        <v>3</v>
      </c>
    </row>
    <row r="49" spans="1:3" x14ac:dyDescent="0.2">
      <c r="A49" s="74">
        <f t="shared" ca="1" si="0"/>
        <v>2.7559536199556978E-2</v>
      </c>
      <c r="B49" s="62">
        <v>39</v>
      </c>
      <c r="C49" s="62">
        <f t="shared" ca="1" si="1"/>
        <v>1</v>
      </c>
    </row>
    <row r="50" spans="1:3" x14ac:dyDescent="0.2">
      <c r="A50" s="74">
        <f t="shared" ca="1" si="0"/>
        <v>0.74233037151464498</v>
      </c>
      <c r="B50" s="62">
        <v>40</v>
      </c>
      <c r="C50" s="62">
        <f t="shared" ca="1" si="1"/>
        <v>3</v>
      </c>
    </row>
    <row r="51" spans="1:3" x14ac:dyDescent="0.2">
      <c r="A51" s="74">
        <f t="shared" ca="1" si="0"/>
        <v>0.50572044247471426</v>
      </c>
      <c r="B51" s="62">
        <v>41</v>
      </c>
      <c r="C51" s="62">
        <f t="shared" ca="1" si="1"/>
        <v>3</v>
      </c>
    </row>
    <row r="52" spans="1:3" x14ac:dyDescent="0.2">
      <c r="A52" s="74">
        <f t="shared" ca="1" si="0"/>
        <v>0.77175739746511918</v>
      </c>
      <c r="B52" s="62">
        <v>42</v>
      </c>
      <c r="C52" s="62">
        <f t="shared" ca="1" si="1"/>
        <v>3</v>
      </c>
    </row>
    <row r="53" spans="1:3" x14ac:dyDescent="0.2">
      <c r="A53" s="74">
        <f t="shared" ca="1" si="0"/>
        <v>6.4196504955713385E-2</v>
      </c>
      <c r="B53" s="62">
        <v>43</v>
      </c>
      <c r="C53" s="62">
        <f t="shared" ca="1" si="1"/>
        <v>1</v>
      </c>
    </row>
    <row r="54" spans="1:3" x14ac:dyDescent="0.2">
      <c r="A54" s="74">
        <f t="shared" ca="1" si="0"/>
        <v>0.63650655165685144</v>
      </c>
      <c r="B54" s="62">
        <v>44</v>
      </c>
      <c r="C54" s="62">
        <f t="shared" ca="1" si="1"/>
        <v>3</v>
      </c>
    </row>
    <row r="55" spans="1:3" x14ac:dyDescent="0.2">
      <c r="A55" s="74">
        <f t="shared" ca="1" si="0"/>
        <v>0.89906349490459103</v>
      </c>
      <c r="B55" s="62">
        <v>45</v>
      </c>
      <c r="C55" s="62">
        <f t="shared" ca="1" si="1"/>
        <v>3</v>
      </c>
    </row>
    <row r="56" spans="1:3" x14ac:dyDescent="0.2">
      <c r="A56" s="74">
        <f t="shared" ca="1" si="0"/>
        <v>0.29291683544227565</v>
      </c>
      <c r="B56" s="62">
        <v>46</v>
      </c>
      <c r="C56" s="62">
        <f t="shared" ca="1" si="1"/>
        <v>2</v>
      </c>
    </row>
    <row r="57" spans="1:3" x14ac:dyDescent="0.2">
      <c r="A57" s="74">
        <f t="shared" ca="1" si="0"/>
        <v>0.24023520556846278</v>
      </c>
      <c r="B57" s="62">
        <v>47</v>
      </c>
      <c r="C57" s="62">
        <f t="shared" ca="1" si="1"/>
        <v>2</v>
      </c>
    </row>
    <row r="58" spans="1:3" x14ac:dyDescent="0.2">
      <c r="A58" s="74">
        <f t="shared" ca="1" si="0"/>
        <v>0.25691651427822015</v>
      </c>
      <c r="B58" s="62">
        <v>48</v>
      </c>
      <c r="C58" s="62">
        <f t="shared" ca="1" si="1"/>
        <v>2</v>
      </c>
    </row>
    <row r="59" spans="1:3" x14ac:dyDescent="0.2">
      <c r="A59" s="74">
        <f t="shared" ca="1" si="0"/>
        <v>0.18772187491515957</v>
      </c>
      <c r="B59" s="62">
        <v>49</v>
      </c>
      <c r="C59" s="62">
        <f t="shared" ca="1" si="1"/>
        <v>2</v>
      </c>
    </row>
    <row r="60" spans="1:3" x14ac:dyDescent="0.2">
      <c r="A60" s="74">
        <f t="shared" ca="1" si="0"/>
        <v>0.93481121754822416</v>
      </c>
      <c r="B60" s="62">
        <v>50</v>
      </c>
      <c r="C60" s="62">
        <f t="shared" ca="1" si="1"/>
        <v>3</v>
      </c>
    </row>
    <row r="61" spans="1:3" x14ac:dyDescent="0.2">
      <c r="A61" s="74">
        <f t="shared" ca="1" si="0"/>
        <v>0.96445177683274086</v>
      </c>
      <c r="B61" s="62">
        <v>51</v>
      </c>
      <c r="C61" s="62">
        <f t="shared" ca="1" si="1"/>
        <v>3</v>
      </c>
    </row>
    <row r="62" spans="1:3" x14ac:dyDescent="0.2">
      <c r="A62" s="74">
        <f t="shared" ca="1" si="0"/>
        <v>0.41837750647928196</v>
      </c>
      <c r="B62" s="62">
        <v>52</v>
      </c>
      <c r="C62" s="62">
        <f t="shared" ca="1" si="1"/>
        <v>2</v>
      </c>
    </row>
    <row r="63" spans="1:3" x14ac:dyDescent="0.2">
      <c r="A63" s="74">
        <f t="shared" ca="1" si="0"/>
        <v>0.42199217604830819</v>
      </c>
      <c r="B63" s="62">
        <v>53</v>
      </c>
      <c r="C63" s="62">
        <f t="shared" ca="1" si="1"/>
        <v>2</v>
      </c>
    </row>
    <row r="64" spans="1:3" x14ac:dyDescent="0.2">
      <c r="A64" s="74">
        <f t="shared" ca="1" si="0"/>
        <v>0.93182832457938503</v>
      </c>
      <c r="B64" s="62">
        <v>54</v>
      </c>
      <c r="C64" s="62">
        <f t="shared" ca="1" si="1"/>
        <v>3</v>
      </c>
    </row>
    <row r="65" spans="1:3" x14ac:dyDescent="0.2">
      <c r="A65" s="74">
        <f t="shared" ca="1" si="0"/>
        <v>6.6151767226509617E-2</v>
      </c>
      <c r="B65" s="62">
        <v>55</v>
      </c>
      <c r="C65" s="62">
        <f t="shared" ca="1" si="1"/>
        <v>1</v>
      </c>
    </row>
    <row r="66" spans="1:3" x14ac:dyDescent="0.2">
      <c r="A66" s="74">
        <f t="shared" ca="1" si="0"/>
        <v>0.54828793367623996</v>
      </c>
      <c r="B66" s="62">
        <v>56</v>
      </c>
      <c r="C66" s="62">
        <f t="shared" ca="1" si="1"/>
        <v>3</v>
      </c>
    </row>
    <row r="67" spans="1:3" x14ac:dyDescent="0.2">
      <c r="A67" s="74">
        <f t="shared" ca="1" si="0"/>
        <v>0.66214020129396511</v>
      </c>
      <c r="B67" s="62">
        <v>57</v>
      </c>
      <c r="C67" s="62">
        <f t="shared" ca="1" si="1"/>
        <v>3</v>
      </c>
    </row>
    <row r="68" spans="1:3" x14ac:dyDescent="0.2">
      <c r="A68" s="74">
        <f t="shared" ca="1" si="0"/>
        <v>0.47930670962151012</v>
      </c>
      <c r="B68" s="62">
        <v>58</v>
      </c>
      <c r="C68" s="62">
        <f t="shared" ca="1" si="1"/>
        <v>2</v>
      </c>
    </row>
    <row r="69" spans="1:3" x14ac:dyDescent="0.2">
      <c r="A69" s="74">
        <f t="shared" ca="1" si="0"/>
        <v>5.8865154255538621E-2</v>
      </c>
      <c r="B69" s="62">
        <v>59</v>
      </c>
      <c r="C69" s="62">
        <f t="shared" ca="1" si="1"/>
        <v>1</v>
      </c>
    </row>
    <row r="70" spans="1:3" x14ac:dyDescent="0.2">
      <c r="A70" s="74">
        <f t="shared" ca="1" si="0"/>
        <v>0.91487418517456676</v>
      </c>
      <c r="B70" s="62">
        <v>60</v>
      </c>
      <c r="C70" s="62">
        <f t="shared" ca="1" si="1"/>
        <v>3</v>
      </c>
    </row>
    <row r="71" spans="1:3" x14ac:dyDescent="0.2">
      <c r="A71" s="74">
        <f t="shared" ca="1" si="0"/>
        <v>5.8616374604595456E-2</v>
      </c>
      <c r="B71" s="62">
        <v>61</v>
      </c>
      <c r="C71" s="62">
        <f t="shared" ca="1" si="1"/>
        <v>1</v>
      </c>
    </row>
    <row r="72" spans="1:3" x14ac:dyDescent="0.2">
      <c r="A72" s="74">
        <f t="shared" ca="1" si="0"/>
        <v>0.9856370447383429</v>
      </c>
      <c r="B72" s="62">
        <v>62</v>
      </c>
      <c r="C72" s="62">
        <f t="shared" ca="1" si="1"/>
        <v>3</v>
      </c>
    </row>
    <row r="73" spans="1:3" x14ac:dyDescent="0.2">
      <c r="A73" s="74">
        <f t="shared" ca="1" si="0"/>
        <v>0.41901850161336884</v>
      </c>
      <c r="B73" s="62">
        <v>63</v>
      </c>
      <c r="C73" s="62">
        <f t="shared" ca="1" si="1"/>
        <v>2</v>
      </c>
    </row>
    <row r="74" spans="1:3" x14ac:dyDescent="0.2">
      <c r="A74" s="74">
        <f t="shared" ca="1" si="0"/>
        <v>0.6537828296025141</v>
      </c>
      <c r="B74" s="62">
        <v>64</v>
      </c>
      <c r="C74" s="62">
        <f t="shared" ca="1" si="1"/>
        <v>3</v>
      </c>
    </row>
    <row r="75" spans="1:3" x14ac:dyDescent="0.2">
      <c r="A75" s="74">
        <f t="shared" ca="1" si="0"/>
        <v>0.28163043845106761</v>
      </c>
      <c r="B75" s="62">
        <v>65</v>
      </c>
      <c r="C75" s="62">
        <f t="shared" ca="1" si="1"/>
        <v>2</v>
      </c>
    </row>
    <row r="76" spans="1:3" x14ac:dyDescent="0.2">
      <c r="A76" s="74">
        <f t="shared" ref="A76:A139" ca="1" si="4">RAND()</f>
        <v>0.73871049274189005</v>
      </c>
      <c r="B76" s="62">
        <v>66</v>
      </c>
      <c r="C76" s="62">
        <f t="shared" ref="C76:C139" ca="1" si="5">ROUNDUP((1/45)*(6*A76)^3 - (23/90)*(6*A76)^2 + (37/30)*(6*A76),0)</f>
        <v>3</v>
      </c>
    </row>
    <row r="77" spans="1:3" x14ac:dyDescent="0.2">
      <c r="A77" s="74">
        <f t="shared" ca="1" si="4"/>
        <v>0.91079027340776997</v>
      </c>
      <c r="B77" s="62">
        <v>67</v>
      </c>
      <c r="C77" s="62">
        <f t="shared" ca="1" si="5"/>
        <v>3</v>
      </c>
    </row>
    <row r="78" spans="1:3" x14ac:dyDescent="0.2">
      <c r="A78" s="74">
        <f t="shared" ca="1" si="4"/>
        <v>0.56383525747461016</v>
      </c>
      <c r="B78" s="62">
        <v>68</v>
      </c>
      <c r="C78" s="62">
        <f t="shared" ca="1" si="5"/>
        <v>3</v>
      </c>
    </row>
    <row r="79" spans="1:3" x14ac:dyDescent="0.2">
      <c r="A79" s="74">
        <f t="shared" ca="1" si="4"/>
        <v>0.54038309955829822</v>
      </c>
      <c r="B79" s="62">
        <v>69</v>
      </c>
      <c r="C79" s="62">
        <f t="shared" ca="1" si="5"/>
        <v>3</v>
      </c>
    </row>
    <row r="80" spans="1:3" x14ac:dyDescent="0.2">
      <c r="A80" s="74">
        <f t="shared" ca="1" si="4"/>
        <v>0.48625958367985844</v>
      </c>
      <c r="B80" s="62">
        <v>70</v>
      </c>
      <c r="C80" s="62">
        <f t="shared" ca="1" si="5"/>
        <v>2</v>
      </c>
    </row>
    <row r="81" spans="1:3" x14ac:dyDescent="0.2">
      <c r="A81" s="74">
        <f t="shared" ca="1" si="4"/>
        <v>0.12423636573939889</v>
      </c>
      <c r="B81" s="62">
        <v>71</v>
      </c>
      <c r="C81" s="62">
        <f t="shared" ca="1" si="5"/>
        <v>1</v>
      </c>
    </row>
    <row r="82" spans="1:3" x14ac:dyDescent="0.2">
      <c r="A82" s="74">
        <f t="shared" ca="1" si="4"/>
        <v>0.84321537718187733</v>
      </c>
      <c r="B82" s="62">
        <v>72</v>
      </c>
      <c r="C82" s="62">
        <f t="shared" ca="1" si="5"/>
        <v>3</v>
      </c>
    </row>
    <row r="83" spans="1:3" x14ac:dyDescent="0.2">
      <c r="A83" s="74">
        <f t="shared" ca="1" si="4"/>
        <v>0.72802458573034712</v>
      </c>
      <c r="B83" s="62">
        <v>73</v>
      </c>
      <c r="C83" s="62">
        <f t="shared" ca="1" si="5"/>
        <v>3</v>
      </c>
    </row>
    <row r="84" spans="1:3" x14ac:dyDescent="0.2">
      <c r="A84" s="74">
        <f t="shared" ca="1" si="4"/>
        <v>0.14016322980341345</v>
      </c>
      <c r="B84" s="62">
        <v>74</v>
      </c>
      <c r="C84" s="62">
        <f t="shared" ca="1" si="5"/>
        <v>1</v>
      </c>
    </row>
    <row r="85" spans="1:3" x14ac:dyDescent="0.2">
      <c r="A85" s="74">
        <f t="shared" ca="1" si="4"/>
        <v>0.13404937278790019</v>
      </c>
      <c r="B85" s="62">
        <v>75</v>
      </c>
      <c r="C85" s="62">
        <f t="shared" ca="1" si="5"/>
        <v>1</v>
      </c>
    </row>
    <row r="86" spans="1:3" x14ac:dyDescent="0.2">
      <c r="A86" s="74">
        <f t="shared" ca="1" si="4"/>
        <v>0.5166789220758663</v>
      </c>
      <c r="B86" s="62">
        <v>76</v>
      </c>
      <c r="C86" s="62">
        <f t="shared" ca="1" si="5"/>
        <v>3</v>
      </c>
    </row>
    <row r="87" spans="1:3" x14ac:dyDescent="0.2">
      <c r="A87" s="74">
        <f t="shared" ca="1" si="4"/>
        <v>0.98427408384284854</v>
      </c>
      <c r="B87" s="62">
        <v>77</v>
      </c>
      <c r="C87" s="62">
        <f t="shared" ca="1" si="5"/>
        <v>3</v>
      </c>
    </row>
    <row r="88" spans="1:3" x14ac:dyDescent="0.2">
      <c r="A88" s="74">
        <f t="shared" ca="1" si="4"/>
        <v>0.46645100714132559</v>
      </c>
      <c r="B88" s="62">
        <v>78</v>
      </c>
      <c r="C88" s="62">
        <f t="shared" ca="1" si="5"/>
        <v>2</v>
      </c>
    </row>
    <row r="89" spans="1:3" x14ac:dyDescent="0.2">
      <c r="A89" s="74">
        <f t="shared" ca="1" si="4"/>
        <v>0.99532872339388823</v>
      </c>
      <c r="B89" s="62">
        <v>79</v>
      </c>
      <c r="C89" s="62">
        <f t="shared" ca="1" si="5"/>
        <v>3</v>
      </c>
    </row>
    <row r="90" spans="1:3" x14ac:dyDescent="0.2">
      <c r="A90" s="74">
        <f t="shared" ca="1" si="4"/>
        <v>0.52816239684911526</v>
      </c>
      <c r="B90" s="62">
        <v>80</v>
      </c>
      <c r="C90" s="62">
        <f t="shared" ca="1" si="5"/>
        <v>3</v>
      </c>
    </row>
    <row r="91" spans="1:3" x14ac:dyDescent="0.2">
      <c r="A91" s="74">
        <f t="shared" ca="1" si="4"/>
        <v>7.6805271679414311E-2</v>
      </c>
      <c r="B91" s="62">
        <v>81</v>
      </c>
      <c r="C91" s="62">
        <f t="shared" ca="1" si="5"/>
        <v>1</v>
      </c>
    </row>
    <row r="92" spans="1:3" x14ac:dyDescent="0.2">
      <c r="A92" s="74">
        <f t="shared" ca="1" si="4"/>
        <v>0.39781958643474336</v>
      </c>
      <c r="B92" s="62">
        <v>82</v>
      </c>
      <c r="C92" s="62">
        <f t="shared" ca="1" si="5"/>
        <v>2</v>
      </c>
    </row>
    <row r="93" spans="1:3" x14ac:dyDescent="0.2">
      <c r="A93" s="74">
        <f t="shared" ca="1" si="4"/>
        <v>0.31139904960170284</v>
      </c>
      <c r="B93" s="62">
        <v>83</v>
      </c>
      <c r="C93" s="62">
        <f t="shared" ca="1" si="5"/>
        <v>2</v>
      </c>
    </row>
    <row r="94" spans="1:3" x14ac:dyDescent="0.2">
      <c r="A94" s="74">
        <f t="shared" ca="1" si="4"/>
        <v>0.81713392274706742</v>
      </c>
      <c r="B94" s="62">
        <v>84</v>
      </c>
      <c r="C94" s="62">
        <f t="shared" ca="1" si="5"/>
        <v>3</v>
      </c>
    </row>
    <row r="95" spans="1:3" x14ac:dyDescent="0.2">
      <c r="A95" s="74">
        <f t="shared" ca="1" si="4"/>
        <v>0.65335181534827136</v>
      </c>
      <c r="B95" s="62">
        <v>85</v>
      </c>
      <c r="C95" s="62">
        <f t="shared" ca="1" si="5"/>
        <v>3</v>
      </c>
    </row>
    <row r="96" spans="1:3" x14ac:dyDescent="0.2">
      <c r="A96" s="74">
        <f t="shared" ca="1" si="4"/>
        <v>0.5900574178889888</v>
      </c>
      <c r="B96" s="62">
        <v>86</v>
      </c>
      <c r="C96" s="62">
        <f t="shared" ca="1" si="5"/>
        <v>3</v>
      </c>
    </row>
    <row r="97" spans="1:3" x14ac:dyDescent="0.2">
      <c r="A97" s="74">
        <f t="shared" ca="1" si="4"/>
        <v>0.96540182319093537</v>
      </c>
      <c r="B97" s="62">
        <v>87</v>
      </c>
      <c r="C97" s="62">
        <f t="shared" ca="1" si="5"/>
        <v>3</v>
      </c>
    </row>
    <row r="98" spans="1:3" x14ac:dyDescent="0.2">
      <c r="A98" s="74">
        <f t="shared" ca="1" si="4"/>
        <v>0.84536980883593249</v>
      </c>
      <c r="B98" s="62">
        <v>88</v>
      </c>
      <c r="C98" s="62">
        <f t="shared" ca="1" si="5"/>
        <v>3</v>
      </c>
    </row>
    <row r="99" spans="1:3" x14ac:dyDescent="0.2">
      <c r="A99" s="74">
        <f t="shared" ca="1" si="4"/>
        <v>0.90755711966166674</v>
      </c>
      <c r="B99" s="62">
        <v>89</v>
      </c>
      <c r="C99" s="62">
        <f t="shared" ca="1" si="5"/>
        <v>3</v>
      </c>
    </row>
    <row r="100" spans="1:3" x14ac:dyDescent="0.2">
      <c r="A100" s="74">
        <f t="shared" ca="1" si="4"/>
        <v>0.63590602820505204</v>
      </c>
      <c r="B100" s="62">
        <v>90</v>
      </c>
      <c r="C100" s="62">
        <f t="shared" ca="1" si="5"/>
        <v>3</v>
      </c>
    </row>
    <row r="101" spans="1:3" x14ac:dyDescent="0.2">
      <c r="A101" s="74">
        <f t="shared" ca="1" si="4"/>
        <v>0.35390976373981398</v>
      </c>
      <c r="B101" s="62">
        <v>91</v>
      </c>
      <c r="C101" s="62">
        <f t="shared" ca="1" si="5"/>
        <v>2</v>
      </c>
    </row>
    <row r="102" spans="1:3" x14ac:dyDescent="0.2">
      <c r="A102" s="74">
        <f t="shared" ca="1" si="4"/>
        <v>0.30274472371550631</v>
      </c>
      <c r="B102" s="62">
        <v>92</v>
      </c>
      <c r="C102" s="62">
        <f t="shared" ca="1" si="5"/>
        <v>2</v>
      </c>
    </row>
    <row r="103" spans="1:3" x14ac:dyDescent="0.2">
      <c r="A103" s="74">
        <f t="shared" ca="1" si="4"/>
        <v>0.49340751217886325</v>
      </c>
      <c r="B103" s="62">
        <v>93</v>
      </c>
      <c r="C103" s="62">
        <f t="shared" ca="1" si="5"/>
        <v>2</v>
      </c>
    </row>
    <row r="104" spans="1:3" x14ac:dyDescent="0.2">
      <c r="A104" s="74">
        <f t="shared" ca="1" si="4"/>
        <v>0.3031027868887326</v>
      </c>
      <c r="B104" s="62">
        <v>94</v>
      </c>
      <c r="C104" s="62">
        <f t="shared" ca="1" si="5"/>
        <v>2</v>
      </c>
    </row>
    <row r="105" spans="1:3" x14ac:dyDescent="0.2">
      <c r="A105" s="74">
        <f t="shared" ca="1" si="4"/>
        <v>0.69287180341839127</v>
      </c>
      <c r="B105" s="62">
        <v>95</v>
      </c>
      <c r="C105" s="62">
        <f t="shared" ca="1" si="5"/>
        <v>3</v>
      </c>
    </row>
    <row r="106" spans="1:3" x14ac:dyDescent="0.2">
      <c r="A106" s="74">
        <f t="shared" ca="1" si="4"/>
        <v>3.1291539999667162E-2</v>
      </c>
      <c r="B106" s="62">
        <v>96</v>
      </c>
      <c r="C106" s="62">
        <f t="shared" ca="1" si="5"/>
        <v>1</v>
      </c>
    </row>
    <row r="107" spans="1:3" x14ac:dyDescent="0.2">
      <c r="A107" s="74">
        <f t="shared" ca="1" si="4"/>
        <v>0.7779130399323777</v>
      </c>
      <c r="B107" s="62">
        <v>97</v>
      </c>
      <c r="C107" s="62">
        <f t="shared" ca="1" si="5"/>
        <v>3</v>
      </c>
    </row>
    <row r="108" spans="1:3" x14ac:dyDescent="0.2">
      <c r="A108" s="74">
        <f t="shared" ca="1" si="4"/>
        <v>0.30668138919520649</v>
      </c>
      <c r="B108" s="62">
        <v>98</v>
      </c>
      <c r="C108" s="62">
        <f t="shared" ca="1" si="5"/>
        <v>2</v>
      </c>
    </row>
    <row r="109" spans="1:3" x14ac:dyDescent="0.2">
      <c r="A109" s="74">
        <f t="shared" ca="1" si="4"/>
        <v>0.65378139922676515</v>
      </c>
      <c r="B109" s="62">
        <v>99</v>
      </c>
      <c r="C109" s="62">
        <f t="shared" ca="1" si="5"/>
        <v>3</v>
      </c>
    </row>
    <row r="110" spans="1:3" x14ac:dyDescent="0.2">
      <c r="A110" s="74">
        <f t="shared" ca="1" si="4"/>
        <v>1.7462494655580363E-2</v>
      </c>
      <c r="B110" s="62">
        <v>100</v>
      </c>
      <c r="C110" s="62">
        <f t="shared" ca="1" si="5"/>
        <v>1</v>
      </c>
    </row>
    <row r="111" spans="1:3" x14ac:dyDescent="0.2">
      <c r="A111" s="74">
        <f t="shared" ca="1" si="4"/>
        <v>0.5632839554314174</v>
      </c>
      <c r="B111" s="62">
        <v>101</v>
      </c>
      <c r="C111" s="62">
        <f t="shared" ca="1" si="5"/>
        <v>3</v>
      </c>
    </row>
    <row r="112" spans="1:3" x14ac:dyDescent="0.2">
      <c r="A112" s="74">
        <f t="shared" ca="1" si="4"/>
        <v>5.7338221337099871E-3</v>
      </c>
      <c r="B112" s="62">
        <v>102</v>
      </c>
      <c r="C112" s="62">
        <f t="shared" ca="1" si="5"/>
        <v>1</v>
      </c>
    </row>
    <row r="113" spans="1:3" x14ac:dyDescent="0.2">
      <c r="A113" s="74">
        <f t="shared" ca="1" si="4"/>
        <v>2.3548148184079354E-2</v>
      </c>
      <c r="B113" s="62">
        <v>103</v>
      </c>
      <c r="C113" s="62">
        <f t="shared" ca="1" si="5"/>
        <v>1</v>
      </c>
    </row>
    <row r="114" spans="1:3" x14ac:dyDescent="0.2">
      <c r="A114" s="74">
        <f t="shared" ca="1" si="4"/>
        <v>0.17554092523028286</v>
      </c>
      <c r="B114" s="62">
        <v>104</v>
      </c>
      <c r="C114" s="62">
        <f t="shared" ca="1" si="5"/>
        <v>2</v>
      </c>
    </row>
    <row r="115" spans="1:3" x14ac:dyDescent="0.2">
      <c r="A115" s="74">
        <f t="shared" ca="1" si="4"/>
        <v>0.72914523426129862</v>
      </c>
      <c r="B115" s="62">
        <v>105</v>
      </c>
      <c r="C115" s="62">
        <f t="shared" ca="1" si="5"/>
        <v>3</v>
      </c>
    </row>
    <row r="116" spans="1:3" x14ac:dyDescent="0.2">
      <c r="A116" s="74">
        <f t="shared" ca="1" si="4"/>
        <v>0.58851750596233821</v>
      </c>
      <c r="B116" s="62">
        <v>106</v>
      </c>
      <c r="C116" s="62">
        <f t="shared" ca="1" si="5"/>
        <v>3</v>
      </c>
    </row>
    <row r="117" spans="1:3" x14ac:dyDescent="0.2">
      <c r="A117" s="74">
        <f t="shared" ca="1" si="4"/>
        <v>0.29219830757911114</v>
      </c>
      <c r="B117" s="62">
        <v>107</v>
      </c>
      <c r="C117" s="62">
        <f t="shared" ca="1" si="5"/>
        <v>2</v>
      </c>
    </row>
    <row r="118" spans="1:3" x14ac:dyDescent="0.2">
      <c r="A118" s="74">
        <f t="shared" ca="1" si="4"/>
        <v>6.106817945030707E-2</v>
      </c>
      <c r="B118" s="62">
        <v>108</v>
      </c>
      <c r="C118" s="62">
        <f t="shared" ca="1" si="5"/>
        <v>1</v>
      </c>
    </row>
    <row r="119" spans="1:3" x14ac:dyDescent="0.2">
      <c r="A119" s="74">
        <f t="shared" ca="1" si="4"/>
        <v>0.10705795856782419</v>
      </c>
      <c r="B119" s="62">
        <v>109</v>
      </c>
      <c r="C119" s="62">
        <f t="shared" ca="1" si="5"/>
        <v>1</v>
      </c>
    </row>
    <row r="120" spans="1:3" x14ac:dyDescent="0.2">
      <c r="A120" s="74">
        <f t="shared" ca="1" si="4"/>
        <v>0.35016739863544311</v>
      </c>
      <c r="B120" s="62">
        <v>110</v>
      </c>
      <c r="C120" s="62">
        <f t="shared" ca="1" si="5"/>
        <v>2</v>
      </c>
    </row>
    <row r="121" spans="1:3" x14ac:dyDescent="0.2">
      <c r="A121" s="74">
        <f t="shared" ca="1" si="4"/>
        <v>0.56057629822048449</v>
      </c>
      <c r="B121" s="62">
        <v>111</v>
      </c>
      <c r="C121" s="62">
        <f t="shared" ca="1" si="5"/>
        <v>3</v>
      </c>
    </row>
    <row r="122" spans="1:3" x14ac:dyDescent="0.2">
      <c r="A122" s="74">
        <f t="shared" ca="1" si="4"/>
        <v>0.29830238795574704</v>
      </c>
      <c r="B122" s="62">
        <v>112</v>
      </c>
      <c r="C122" s="62">
        <f t="shared" ca="1" si="5"/>
        <v>2</v>
      </c>
    </row>
    <row r="123" spans="1:3" x14ac:dyDescent="0.2">
      <c r="A123" s="74">
        <f t="shared" ca="1" si="4"/>
        <v>0.74255747846998699</v>
      </c>
      <c r="B123" s="62">
        <v>113</v>
      </c>
      <c r="C123" s="62">
        <f t="shared" ca="1" si="5"/>
        <v>3</v>
      </c>
    </row>
    <row r="124" spans="1:3" x14ac:dyDescent="0.2">
      <c r="A124" s="74">
        <f t="shared" ca="1" si="4"/>
        <v>0.51709259819662501</v>
      </c>
      <c r="B124" s="62">
        <v>114</v>
      </c>
      <c r="C124" s="62">
        <f t="shared" ca="1" si="5"/>
        <v>3</v>
      </c>
    </row>
    <row r="125" spans="1:3" x14ac:dyDescent="0.2">
      <c r="A125" s="74">
        <f t="shared" ca="1" si="4"/>
        <v>0.76709283344040491</v>
      </c>
      <c r="B125" s="62">
        <v>115</v>
      </c>
      <c r="C125" s="62">
        <f t="shared" ca="1" si="5"/>
        <v>3</v>
      </c>
    </row>
    <row r="126" spans="1:3" x14ac:dyDescent="0.2">
      <c r="A126" s="74">
        <f t="shared" ca="1" si="4"/>
        <v>0.45377196491426819</v>
      </c>
      <c r="B126" s="62">
        <v>116</v>
      </c>
      <c r="C126" s="62">
        <f t="shared" ca="1" si="5"/>
        <v>2</v>
      </c>
    </row>
    <row r="127" spans="1:3" x14ac:dyDescent="0.2">
      <c r="A127" s="74">
        <f t="shared" ca="1" si="4"/>
        <v>0.77079199781915242</v>
      </c>
      <c r="B127" s="62">
        <v>117</v>
      </c>
      <c r="C127" s="62">
        <f t="shared" ca="1" si="5"/>
        <v>3</v>
      </c>
    </row>
    <row r="128" spans="1:3" x14ac:dyDescent="0.2">
      <c r="A128" s="74">
        <f t="shared" ca="1" si="4"/>
        <v>0.84072954400466959</v>
      </c>
      <c r="B128" s="62">
        <v>118</v>
      </c>
      <c r="C128" s="62">
        <f t="shared" ca="1" si="5"/>
        <v>3</v>
      </c>
    </row>
    <row r="129" spans="1:3" x14ac:dyDescent="0.2">
      <c r="A129" s="74">
        <f t="shared" ca="1" si="4"/>
        <v>0.13185046451856242</v>
      </c>
      <c r="B129" s="62">
        <v>119</v>
      </c>
      <c r="C129" s="62">
        <f t="shared" ca="1" si="5"/>
        <v>1</v>
      </c>
    </row>
    <row r="130" spans="1:3" x14ac:dyDescent="0.2">
      <c r="A130" s="74">
        <f t="shared" ca="1" si="4"/>
        <v>0.66365328675262614</v>
      </c>
      <c r="B130" s="62">
        <v>120</v>
      </c>
      <c r="C130" s="62">
        <f t="shared" ca="1" si="5"/>
        <v>3</v>
      </c>
    </row>
    <row r="131" spans="1:3" x14ac:dyDescent="0.2">
      <c r="A131" s="74">
        <f t="shared" ca="1" si="4"/>
        <v>0.74661938438240072</v>
      </c>
      <c r="B131" s="62">
        <v>121</v>
      </c>
      <c r="C131" s="62">
        <f t="shared" ca="1" si="5"/>
        <v>3</v>
      </c>
    </row>
    <row r="132" spans="1:3" x14ac:dyDescent="0.2">
      <c r="A132" s="74">
        <f t="shared" ca="1" si="4"/>
        <v>0.18715182984955692</v>
      </c>
      <c r="B132" s="62">
        <v>122</v>
      </c>
      <c r="C132" s="62">
        <f t="shared" ca="1" si="5"/>
        <v>2</v>
      </c>
    </row>
    <row r="133" spans="1:3" x14ac:dyDescent="0.2">
      <c r="A133" s="74">
        <f t="shared" ca="1" si="4"/>
        <v>0.12680899751689667</v>
      </c>
      <c r="B133" s="62">
        <v>123</v>
      </c>
      <c r="C133" s="62">
        <f t="shared" ca="1" si="5"/>
        <v>1</v>
      </c>
    </row>
    <row r="134" spans="1:3" x14ac:dyDescent="0.2">
      <c r="A134" s="74">
        <f t="shared" ca="1" si="4"/>
        <v>0.2848119609726889</v>
      </c>
      <c r="B134" s="62">
        <v>124</v>
      </c>
      <c r="C134" s="62">
        <f t="shared" ca="1" si="5"/>
        <v>2</v>
      </c>
    </row>
    <row r="135" spans="1:3" x14ac:dyDescent="0.2">
      <c r="A135" s="74">
        <f t="shared" ca="1" si="4"/>
        <v>0.1113017651940309</v>
      </c>
      <c r="B135" s="62">
        <v>125</v>
      </c>
      <c r="C135" s="62">
        <f t="shared" ca="1" si="5"/>
        <v>1</v>
      </c>
    </row>
    <row r="136" spans="1:3" x14ac:dyDescent="0.2">
      <c r="A136" s="74">
        <f t="shared" ca="1" si="4"/>
        <v>0.18752650553328298</v>
      </c>
      <c r="B136" s="62">
        <v>126</v>
      </c>
      <c r="C136" s="62">
        <f t="shared" ca="1" si="5"/>
        <v>2</v>
      </c>
    </row>
    <row r="137" spans="1:3" x14ac:dyDescent="0.2">
      <c r="A137" s="74">
        <f t="shared" ca="1" si="4"/>
        <v>0.54715551575735344</v>
      </c>
      <c r="B137" s="62">
        <v>127</v>
      </c>
      <c r="C137" s="62">
        <f t="shared" ca="1" si="5"/>
        <v>3</v>
      </c>
    </row>
    <row r="138" spans="1:3" x14ac:dyDescent="0.2">
      <c r="A138" s="74">
        <f t="shared" ca="1" si="4"/>
        <v>0.27862197588440452</v>
      </c>
      <c r="B138" s="62">
        <v>128</v>
      </c>
      <c r="C138" s="62">
        <f t="shared" ca="1" si="5"/>
        <v>2</v>
      </c>
    </row>
    <row r="139" spans="1:3" x14ac:dyDescent="0.2">
      <c r="A139" s="74">
        <f t="shared" ca="1" si="4"/>
        <v>0.12622667964551515</v>
      </c>
      <c r="B139" s="62">
        <v>129</v>
      </c>
      <c r="C139" s="62">
        <f t="shared" ca="1" si="5"/>
        <v>1</v>
      </c>
    </row>
    <row r="140" spans="1:3" x14ac:dyDescent="0.2">
      <c r="A140" s="74">
        <f t="shared" ref="A140:A203" ca="1" si="6">RAND()</f>
        <v>0.22181208378973316</v>
      </c>
      <c r="B140" s="62">
        <v>130</v>
      </c>
      <c r="C140" s="62">
        <f t="shared" ref="C140:C203" ca="1" si="7">ROUNDUP((1/45)*(6*A140)^3 - (23/90)*(6*A140)^2 + (37/30)*(6*A140),0)</f>
        <v>2</v>
      </c>
    </row>
    <row r="141" spans="1:3" x14ac:dyDescent="0.2">
      <c r="A141" s="74">
        <f t="shared" ca="1" si="6"/>
        <v>1.8592518781703093E-2</v>
      </c>
      <c r="B141" s="62">
        <v>131</v>
      </c>
      <c r="C141" s="62">
        <f t="shared" ca="1" si="7"/>
        <v>1</v>
      </c>
    </row>
    <row r="142" spans="1:3" x14ac:dyDescent="0.2">
      <c r="A142" s="74">
        <f t="shared" ca="1" si="6"/>
        <v>0.27572359625773679</v>
      </c>
      <c r="B142" s="62">
        <v>132</v>
      </c>
      <c r="C142" s="62">
        <f t="shared" ca="1" si="7"/>
        <v>2</v>
      </c>
    </row>
    <row r="143" spans="1:3" x14ac:dyDescent="0.2">
      <c r="A143" s="74">
        <f t="shared" ca="1" si="6"/>
        <v>0.75392307846310791</v>
      </c>
      <c r="B143" s="62">
        <v>133</v>
      </c>
      <c r="C143" s="62">
        <f t="shared" ca="1" si="7"/>
        <v>3</v>
      </c>
    </row>
    <row r="144" spans="1:3" x14ac:dyDescent="0.2">
      <c r="A144" s="74">
        <f t="shared" ca="1" si="6"/>
        <v>0.95596690364274428</v>
      </c>
      <c r="B144" s="62">
        <v>134</v>
      </c>
      <c r="C144" s="62">
        <f t="shared" ca="1" si="7"/>
        <v>3</v>
      </c>
    </row>
    <row r="145" spans="1:3" x14ac:dyDescent="0.2">
      <c r="A145" s="74">
        <f t="shared" ca="1" si="6"/>
        <v>0.79935829565267313</v>
      </c>
      <c r="B145" s="62">
        <v>135</v>
      </c>
      <c r="C145" s="62">
        <f t="shared" ca="1" si="7"/>
        <v>3</v>
      </c>
    </row>
    <row r="146" spans="1:3" x14ac:dyDescent="0.2">
      <c r="A146" s="74">
        <f t="shared" ca="1" si="6"/>
        <v>0.38433929522386812</v>
      </c>
      <c r="B146" s="62">
        <v>136</v>
      </c>
      <c r="C146" s="62">
        <f t="shared" ca="1" si="7"/>
        <v>2</v>
      </c>
    </row>
    <row r="147" spans="1:3" x14ac:dyDescent="0.2">
      <c r="A147" s="74">
        <f t="shared" ca="1" si="6"/>
        <v>0.38819472696647805</v>
      </c>
      <c r="B147" s="62">
        <v>137</v>
      </c>
      <c r="C147" s="62">
        <f t="shared" ca="1" si="7"/>
        <v>2</v>
      </c>
    </row>
    <row r="148" spans="1:3" x14ac:dyDescent="0.2">
      <c r="A148" s="74">
        <f t="shared" ca="1" si="6"/>
        <v>0.22879107102547458</v>
      </c>
      <c r="B148" s="62">
        <v>138</v>
      </c>
      <c r="C148" s="62">
        <f t="shared" ca="1" si="7"/>
        <v>2</v>
      </c>
    </row>
    <row r="149" spans="1:3" x14ac:dyDescent="0.2">
      <c r="A149" s="74">
        <f t="shared" ca="1" si="6"/>
        <v>0.28691845707290775</v>
      </c>
      <c r="B149" s="62">
        <v>139</v>
      </c>
      <c r="C149" s="62">
        <f t="shared" ca="1" si="7"/>
        <v>2</v>
      </c>
    </row>
    <row r="150" spans="1:3" x14ac:dyDescent="0.2">
      <c r="A150" s="74">
        <f t="shared" ca="1" si="6"/>
        <v>0.82723076292904152</v>
      </c>
      <c r="B150" s="62">
        <v>140</v>
      </c>
      <c r="C150" s="62">
        <f t="shared" ca="1" si="7"/>
        <v>3</v>
      </c>
    </row>
    <row r="151" spans="1:3" x14ac:dyDescent="0.2">
      <c r="A151" s="74">
        <f t="shared" ca="1" si="6"/>
        <v>0.5813382872111964</v>
      </c>
      <c r="B151" s="62">
        <v>141</v>
      </c>
      <c r="C151" s="62">
        <f t="shared" ca="1" si="7"/>
        <v>3</v>
      </c>
    </row>
    <row r="152" spans="1:3" x14ac:dyDescent="0.2">
      <c r="A152" s="74">
        <f t="shared" ca="1" si="6"/>
        <v>0.61382299867141554</v>
      </c>
      <c r="B152" s="62">
        <v>142</v>
      </c>
      <c r="C152" s="62">
        <f t="shared" ca="1" si="7"/>
        <v>3</v>
      </c>
    </row>
    <row r="153" spans="1:3" x14ac:dyDescent="0.2">
      <c r="A153" s="74">
        <f t="shared" ca="1" si="6"/>
        <v>0.86895535276066072</v>
      </c>
      <c r="B153" s="62">
        <v>143</v>
      </c>
      <c r="C153" s="62">
        <f t="shared" ca="1" si="7"/>
        <v>3</v>
      </c>
    </row>
    <row r="154" spans="1:3" x14ac:dyDescent="0.2">
      <c r="A154" s="74">
        <f t="shared" ca="1" si="6"/>
        <v>0.17893504442771602</v>
      </c>
      <c r="B154" s="62">
        <v>144</v>
      </c>
      <c r="C154" s="62">
        <f t="shared" ca="1" si="7"/>
        <v>2</v>
      </c>
    </row>
    <row r="155" spans="1:3" x14ac:dyDescent="0.2">
      <c r="A155" s="74">
        <f t="shared" ca="1" si="6"/>
        <v>0.42103271090683969</v>
      </c>
      <c r="B155" s="62">
        <v>145</v>
      </c>
      <c r="C155" s="62">
        <f t="shared" ca="1" si="7"/>
        <v>2</v>
      </c>
    </row>
    <row r="156" spans="1:3" x14ac:dyDescent="0.2">
      <c r="A156" s="74">
        <f t="shared" ca="1" si="6"/>
        <v>8.8643446877544108E-2</v>
      </c>
      <c r="B156" s="62">
        <v>146</v>
      </c>
      <c r="C156" s="62">
        <f t="shared" ca="1" si="7"/>
        <v>1</v>
      </c>
    </row>
    <row r="157" spans="1:3" x14ac:dyDescent="0.2">
      <c r="A157" s="74">
        <f t="shared" ca="1" si="6"/>
        <v>0.91535822087662921</v>
      </c>
      <c r="B157" s="62">
        <v>147</v>
      </c>
      <c r="C157" s="62">
        <f t="shared" ca="1" si="7"/>
        <v>3</v>
      </c>
    </row>
    <row r="158" spans="1:3" x14ac:dyDescent="0.2">
      <c r="A158" s="74">
        <f t="shared" ca="1" si="6"/>
        <v>0.2036819651069951</v>
      </c>
      <c r="B158" s="62">
        <v>148</v>
      </c>
      <c r="C158" s="62">
        <f t="shared" ca="1" si="7"/>
        <v>2</v>
      </c>
    </row>
    <row r="159" spans="1:3" x14ac:dyDescent="0.2">
      <c r="A159" s="74">
        <f t="shared" ca="1" si="6"/>
        <v>7.5842173630741527E-2</v>
      </c>
      <c r="B159" s="62">
        <v>149</v>
      </c>
      <c r="C159" s="62">
        <f t="shared" ca="1" si="7"/>
        <v>1</v>
      </c>
    </row>
    <row r="160" spans="1:3" x14ac:dyDescent="0.2">
      <c r="A160" s="74">
        <f t="shared" ca="1" si="6"/>
        <v>0.50065280316246619</v>
      </c>
      <c r="B160" s="62">
        <v>150</v>
      </c>
      <c r="C160" s="62">
        <f t="shared" ca="1" si="7"/>
        <v>3</v>
      </c>
    </row>
    <row r="161" spans="1:3" x14ac:dyDescent="0.2">
      <c r="A161" s="74">
        <f t="shared" ca="1" si="6"/>
        <v>0.20722724479865873</v>
      </c>
      <c r="B161" s="62">
        <v>151</v>
      </c>
      <c r="C161" s="62">
        <f t="shared" ca="1" si="7"/>
        <v>2</v>
      </c>
    </row>
    <row r="162" spans="1:3" x14ac:dyDescent="0.2">
      <c r="A162" s="74">
        <f t="shared" ca="1" si="6"/>
        <v>0.48008234299482966</v>
      </c>
      <c r="B162" s="62">
        <v>152</v>
      </c>
      <c r="C162" s="62">
        <f t="shared" ca="1" si="7"/>
        <v>2</v>
      </c>
    </row>
    <row r="163" spans="1:3" x14ac:dyDescent="0.2">
      <c r="A163" s="74">
        <f t="shared" ca="1" si="6"/>
        <v>0.41102888369910129</v>
      </c>
      <c r="B163" s="62">
        <v>153</v>
      </c>
      <c r="C163" s="62">
        <f t="shared" ca="1" si="7"/>
        <v>2</v>
      </c>
    </row>
    <row r="164" spans="1:3" x14ac:dyDescent="0.2">
      <c r="A164" s="74">
        <f t="shared" ca="1" si="6"/>
        <v>0.84523168484279632</v>
      </c>
      <c r="B164" s="62">
        <v>154</v>
      </c>
      <c r="C164" s="62">
        <f t="shared" ca="1" si="7"/>
        <v>3</v>
      </c>
    </row>
    <row r="165" spans="1:3" x14ac:dyDescent="0.2">
      <c r="A165" s="74">
        <f t="shared" ca="1" si="6"/>
        <v>0.4948156625996869</v>
      </c>
      <c r="B165" s="62">
        <v>155</v>
      </c>
      <c r="C165" s="62">
        <f t="shared" ca="1" si="7"/>
        <v>2</v>
      </c>
    </row>
    <row r="166" spans="1:3" x14ac:dyDescent="0.2">
      <c r="A166" s="74">
        <f t="shared" ca="1" si="6"/>
        <v>0.82016916085357006</v>
      </c>
      <c r="B166" s="62">
        <v>156</v>
      </c>
      <c r="C166" s="62">
        <f t="shared" ca="1" si="7"/>
        <v>3</v>
      </c>
    </row>
    <row r="167" spans="1:3" x14ac:dyDescent="0.2">
      <c r="A167" s="74">
        <f t="shared" ca="1" si="6"/>
        <v>0.32633120230987211</v>
      </c>
      <c r="B167" s="62">
        <v>157</v>
      </c>
      <c r="C167" s="62">
        <f t="shared" ca="1" si="7"/>
        <v>2</v>
      </c>
    </row>
    <row r="168" spans="1:3" x14ac:dyDescent="0.2">
      <c r="A168" s="74">
        <f t="shared" ca="1" si="6"/>
        <v>0.2614351847682721</v>
      </c>
      <c r="B168" s="62">
        <v>158</v>
      </c>
      <c r="C168" s="62">
        <f t="shared" ca="1" si="7"/>
        <v>2</v>
      </c>
    </row>
    <row r="169" spans="1:3" x14ac:dyDescent="0.2">
      <c r="A169" s="74">
        <f t="shared" ca="1" si="6"/>
        <v>0.88728414245955467</v>
      </c>
      <c r="B169" s="62">
        <v>159</v>
      </c>
      <c r="C169" s="62">
        <f t="shared" ca="1" si="7"/>
        <v>3</v>
      </c>
    </row>
    <row r="170" spans="1:3" x14ac:dyDescent="0.2">
      <c r="A170" s="74">
        <f t="shared" ca="1" si="6"/>
        <v>0.31491482174531038</v>
      </c>
      <c r="B170" s="62">
        <v>160</v>
      </c>
      <c r="C170" s="62">
        <f t="shared" ca="1" si="7"/>
        <v>2</v>
      </c>
    </row>
    <row r="171" spans="1:3" x14ac:dyDescent="0.2">
      <c r="A171" s="74">
        <f t="shared" ca="1" si="6"/>
        <v>0.85945315754299501</v>
      </c>
      <c r="B171" s="62">
        <v>161</v>
      </c>
      <c r="C171" s="62">
        <f t="shared" ca="1" si="7"/>
        <v>3</v>
      </c>
    </row>
    <row r="172" spans="1:3" x14ac:dyDescent="0.2">
      <c r="A172" s="74">
        <f t="shared" ca="1" si="6"/>
        <v>0.43252090304869062</v>
      </c>
      <c r="B172" s="62">
        <v>162</v>
      </c>
      <c r="C172" s="62">
        <f t="shared" ca="1" si="7"/>
        <v>2</v>
      </c>
    </row>
    <row r="173" spans="1:3" x14ac:dyDescent="0.2">
      <c r="A173" s="74">
        <f t="shared" ca="1" si="6"/>
        <v>0.41144015996439098</v>
      </c>
      <c r="B173" s="62">
        <v>163</v>
      </c>
      <c r="C173" s="62">
        <f t="shared" ca="1" si="7"/>
        <v>2</v>
      </c>
    </row>
    <row r="174" spans="1:3" x14ac:dyDescent="0.2">
      <c r="A174" s="74">
        <f t="shared" ca="1" si="6"/>
        <v>0.82372178223477222</v>
      </c>
      <c r="B174" s="62">
        <v>164</v>
      </c>
      <c r="C174" s="62">
        <f t="shared" ca="1" si="7"/>
        <v>3</v>
      </c>
    </row>
    <row r="175" spans="1:3" x14ac:dyDescent="0.2">
      <c r="A175" s="74">
        <f t="shared" ca="1" si="6"/>
        <v>0.25371222194273868</v>
      </c>
      <c r="B175" s="62">
        <v>165</v>
      </c>
      <c r="C175" s="62">
        <f t="shared" ca="1" si="7"/>
        <v>2</v>
      </c>
    </row>
    <row r="176" spans="1:3" x14ac:dyDescent="0.2">
      <c r="A176" s="74">
        <f t="shared" ca="1" si="6"/>
        <v>0.77372637937066624</v>
      </c>
      <c r="B176" s="62">
        <v>166</v>
      </c>
      <c r="C176" s="62">
        <f t="shared" ca="1" si="7"/>
        <v>3</v>
      </c>
    </row>
    <row r="177" spans="1:3" x14ac:dyDescent="0.2">
      <c r="A177" s="74">
        <f t="shared" ca="1" si="6"/>
        <v>0.15777612587287571</v>
      </c>
      <c r="B177" s="62">
        <v>167</v>
      </c>
      <c r="C177" s="62">
        <f t="shared" ca="1" si="7"/>
        <v>1</v>
      </c>
    </row>
    <row r="178" spans="1:3" x14ac:dyDescent="0.2">
      <c r="A178" s="74">
        <f t="shared" ca="1" si="6"/>
        <v>0.64963380458803854</v>
      </c>
      <c r="B178" s="62">
        <v>168</v>
      </c>
      <c r="C178" s="62">
        <f t="shared" ca="1" si="7"/>
        <v>3</v>
      </c>
    </row>
    <row r="179" spans="1:3" x14ac:dyDescent="0.2">
      <c r="A179" s="74">
        <f t="shared" ca="1" si="6"/>
        <v>0.18546391620537783</v>
      </c>
      <c r="B179" s="62">
        <v>169</v>
      </c>
      <c r="C179" s="62">
        <f t="shared" ca="1" si="7"/>
        <v>2</v>
      </c>
    </row>
    <row r="180" spans="1:3" x14ac:dyDescent="0.2">
      <c r="A180" s="74">
        <f t="shared" ca="1" si="6"/>
        <v>8.1153420127912934E-2</v>
      </c>
      <c r="B180" s="62">
        <v>170</v>
      </c>
      <c r="C180" s="62">
        <f t="shared" ca="1" si="7"/>
        <v>1</v>
      </c>
    </row>
    <row r="181" spans="1:3" x14ac:dyDescent="0.2">
      <c r="A181" s="74">
        <f t="shared" ca="1" si="6"/>
        <v>0.47567602751151672</v>
      </c>
      <c r="B181" s="62">
        <v>171</v>
      </c>
      <c r="C181" s="62">
        <f t="shared" ca="1" si="7"/>
        <v>2</v>
      </c>
    </row>
    <row r="182" spans="1:3" x14ac:dyDescent="0.2">
      <c r="A182" s="74">
        <f t="shared" ca="1" si="6"/>
        <v>0.64327456106998981</v>
      </c>
      <c r="B182" s="62">
        <v>172</v>
      </c>
      <c r="C182" s="62">
        <f t="shared" ca="1" si="7"/>
        <v>3</v>
      </c>
    </row>
    <row r="183" spans="1:3" x14ac:dyDescent="0.2">
      <c r="A183" s="74">
        <f t="shared" ca="1" si="6"/>
        <v>0.25887987787334987</v>
      </c>
      <c r="B183" s="62">
        <v>173</v>
      </c>
      <c r="C183" s="62">
        <f t="shared" ca="1" si="7"/>
        <v>2</v>
      </c>
    </row>
    <row r="184" spans="1:3" x14ac:dyDescent="0.2">
      <c r="A184" s="74">
        <f t="shared" ca="1" si="6"/>
        <v>0.30822731459157682</v>
      </c>
      <c r="B184" s="62">
        <v>174</v>
      </c>
      <c r="C184" s="62">
        <f t="shared" ca="1" si="7"/>
        <v>2</v>
      </c>
    </row>
    <row r="185" spans="1:3" x14ac:dyDescent="0.2">
      <c r="A185" s="74">
        <f t="shared" ca="1" si="6"/>
        <v>0.9106310495179919</v>
      </c>
      <c r="B185" s="62">
        <v>175</v>
      </c>
      <c r="C185" s="62">
        <f t="shared" ca="1" si="7"/>
        <v>3</v>
      </c>
    </row>
    <row r="186" spans="1:3" x14ac:dyDescent="0.2">
      <c r="A186" s="74">
        <f t="shared" ca="1" si="6"/>
        <v>0.58044654776856364</v>
      </c>
      <c r="B186" s="62">
        <v>176</v>
      </c>
      <c r="C186" s="62">
        <f t="shared" ca="1" si="7"/>
        <v>3</v>
      </c>
    </row>
    <row r="187" spans="1:3" x14ac:dyDescent="0.2">
      <c r="A187" s="74">
        <f t="shared" ca="1" si="6"/>
        <v>0.94168268811998135</v>
      </c>
      <c r="B187" s="62">
        <v>177</v>
      </c>
      <c r="C187" s="62">
        <f t="shared" ca="1" si="7"/>
        <v>3</v>
      </c>
    </row>
    <row r="188" spans="1:3" x14ac:dyDescent="0.2">
      <c r="A188" s="74">
        <f t="shared" ca="1" si="6"/>
        <v>0.23920033771938631</v>
      </c>
      <c r="B188" s="62">
        <v>178</v>
      </c>
      <c r="C188" s="62">
        <f t="shared" ca="1" si="7"/>
        <v>2</v>
      </c>
    </row>
    <row r="189" spans="1:3" x14ac:dyDescent="0.2">
      <c r="A189" s="74">
        <f t="shared" ca="1" si="6"/>
        <v>0.83728663352775579</v>
      </c>
      <c r="B189" s="62">
        <v>179</v>
      </c>
      <c r="C189" s="62">
        <f t="shared" ca="1" si="7"/>
        <v>3</v>
      </c>
    </row>
    <row r="190" spans="1:3" x14ac:dyDescent="0.2">
      <c r="A190" s="74">
        <f t="shared" ca="1" si="6"/>
        <v>0.95432658098808154</v>
      </c>
      <c r="B190" s="62">
        <v>180</v>
      </c>
      <c r="C190" s="62">
        <f t="shared" ca="1" si="7"/>
        <v>3</v>
      </c>
    </row>
    <row r="191" spans="1:3" x14ac:dyDescent="0.2">
      <c r="A191" s="74">
        <f t="shared" ca="1" si="6"/>
        <v>0.72451513126710887</v>
      </c>
      <c r="B191" s="62">
        <v>181</v>
      </c>
      <c r="C191" s="62">
        <f t="shared" ca="1" si="7"/>
        <v>3</v>
      </c>
    </row>
    <row r="192" spans="1:3" x14ac:dyDescent="0.2">
      <c r="A192" s="74">
        <f t="shared" ca="1" si="6"/>
        <v>0.85850502604422152</v>
      </c>
      <c r="B192" s="62">
        <v>182</v>
      </c>
      <c r="C192" s="62">
        <f t="shared" ca="1" si="7"/>
        <v>3</v>
      </c>
    </row>
    <row r="193" spans="1:3" x14ac:dyDescent="0.2">
      <c r="A193" s="74">
        <f t="shared" ca="1" si="6"/>
        <v>0.65858581445190234</v>
      </c>
      <c r="B193" s="62">
        <v>183</v>
      </c>
      <c r="C193" s="62">
        <f t="shared" ca="1" si="7"/>
        <v>3</v>
      </c>
    </row>
    <row r="194" spans="1:3" x14ac:dyDescent="0.2">
      <c r="A194" s="74">
        <f t="shared" ca="1" si="6"/>
        <v>0.64130595514228428</v>
      </c>
      <c r="B194" s="62">
        <v>184</v>
      </c>
      <c r="C194" s="62">
        <f t="shared" ca="1" si="7"/>
        <v>3</v>
      </c>
    </row>
    <row r="195" spans="1:3" x14ac:dyDescent="0.2">
      <c r="A195" s="74">
        <f t="shared" ca="1" si="6"/>
        <v>0.93975964285400237</v>
      </c>
      <c r="B195" s="62">
        <v>185</v>
      </c>
      <c r="C195" s="62">
        <f t="shared" ca="1" si="7"/>
        <v>3</v>
      </c>
    </row>
    <row r="196" spans="1:3" x14ac:dyDescent="0.2">
      <c r="A196" s="74">
        <f t="shared" ca="1" si="6"/>
        <v>0.18578119541042704</v>
      </c>
      <c r="B196" s="62">
        <v>186</v>
      </c>
      <c r="C196" s="62">
        <f t="shared" ca="1" si="7"/>
        <v>2</v>
      </c>
    </row>
    <row r="197" spans="1:3" x14ac:dyDescent="0.2">
      <c r="A197" s="74">
        <f t="shared" ca="1" si="6"/>
        <v>0.62736728860018309</v>
      </c>
      <c r="B197" s="62">
        <v>187</v>
      </c>
      <c r="C197" s="62">
        <f t="shared" ca="1" si="7"/>
        <v>3</v>
      </c>
    </row>
    <row r="198" spans="1:3" x14ac:dyDescent="0.2">
      <c r="A198" s="74">
        <f t="shared" ca="1" si="6"/>
        <v>6.2467609489700093E-2</v>
      </c>
      <c r="B198" s="62">
        <v>188</v>
      </c>
      <c r="C198" s="62">
        <f t="shared" ca="1" si="7"/>
        <v>1</v>
      </c>
    </row>
    <row r="199" spans="1:3" x14ac:dyDescent="0.2">
      <c r="A199" s="74">
        <f t="shared" ca="1" si="6"/>
        <v>0.30273453880160273</v>
      </c>
      <c r="B199" s="62">
        <v>189</v>
      </c>
      <c r="C199" s="62">
        <f t="shared" ca="1" si="7"/>
        <v>2</v>
      </c>
    </row>
    <row r="200" spans="1:3" x14ac:dyDescent="0.2">
      <c r="A200" s="74">
        <f t="shared" ca="1" si="6"/>
        <v>0.90772757450817587</v>
      </c>
      <c r="B200" s="62">
        <v>190</v>
      </c>
      <c r="C200" s="62">
        <f t="shared" ca="1" si="7"/>
        <v>3</v>
      </c>
    </row>
    <row r="201" spans="1:3" x14ac:dyDescent="0.2">
      <c r="A201" s="74">
        <f t="shared" ca="1" si="6"/>
        <v>0.72312795124075113</v>
      </c>
      <c r="B201" s="62">
        <v>191</v>
      </c>
      <c r="C201" s="62">
        <f t="shared" ca="1" si="7"/>
        <v>3</v>
      </c>
    </row>
    <row r="202" spans="1:3" x14ac:dyDescent="0.2">
      <c r="A202" s="74">
        <f t="shared" ca="1" si="6"/>
        <v>0.7405288828607639</v>
      </c>
      <c r="B202" s="62">
        <v>192</v>
      </c>
      <c r="C202" s="62">
        <f t="shared" ca="1" si="7"/>
        <v>3</v>
      </c>
    </row>
    <row r="203" spans="1:3" x14ac:dyDescent="0.2">
      <c r="A203" s="74">
        <f t="shared" ca="1" si="6"/>
        <v>0.22216149573424149</v>
      </c>
      <c r="B203" s="62">
        <v>193</v>
      </c>
      <c r="C203" s="62">
        <f t="shared" ca="1" si="7"/>
        <v>2</v>
      </c>
    </row>
    <row r="204" spans="1:3" x14ac:dyDescent="0.2">
      <c r="A204" s="74">
        <f t="shared" ref="A204:A267" ca="1" si="8">RAND()</f>
        <v>0.36935899956504248</v>
      </c>
      <c r="B204" s="62">
        <v>194</v>
      </c>
      <c r="C204" s="62">
        <f t="shared" ref="C204:C267" ca="1" si="9">ROUNDUP((1/45)*(6*A204)^3 - (23/90)*(6*A204)^2 + (37/30)*(6*A204),0)</f>
        <v>2</v>
      </c>
    </row>
    <row r="205" spans="1:3" x14ac:dyDescent="0.2">
      <c r="A205" s="74">
        <f t="shared" ca="1" si="8"/>
        <v>0.41011835738044145</v>
      </c>
      <c r="B205" s="62">
        <v>195</v>
      </c>
      <c r="C205" s="62">
        <f t="shared" ca="1" si="9"/>
        <v>2</v>
      </c>
    </row>
    <row r="206" spans="1:3" x14ac:dyDescent="0.2">
      <c r="A206" s="74">
        <f t="shared" ca="1" si="8"/>
        <v>0.18861145891075259</v>
      </c>
      <c r="B206" s="62">
        <v>196</v>
      </c>
      <c r="C206" s="62">
        <f t="shared" ca="1" si="9"/>
        <v>2</v>
      </c>
    </row>
    <row r="207" spans="1:3" x14ac:dyDescent="0.2">
      <c r="A207" s="74">
        <f t="shared" ca="1" si="8"/>
        <v>0.67755680118723005</v>
      </c>
      <c r="B207" s="62">
        <v>197</v>
      </c>
      <c r="C207" s="62">
        <f t="shared" ca="1" si="9"/>
        <v>3</v>
      </c>
    </row>
    <row r="208" spans="1:3" x14ac:dyDescent="0.2">
      <c r="A208" s="74">
        <f t="shared" ca="1" si="8"/>
        <v>0.87463283236505529</v>
      </c>
      <c r="B208" s="62">
        <v>198</v>
      </c>
      <c r="C208" s="62">
        <f t="shared" ca="1" si="9"/>
        <v>3</v>
      </c>
    </row>
    <row r="209" spans="1:3" x14ac:dyDescent="0.2">
      <c r="A209" s="74">
        <f t="shared" ca="1" si="8"/>
        <v>0.66414985831267048</v>
      </c>
      <c r="B209" s="62">
        <v>199</v>
      </c>
      <c r="C209" s="62">
        <f t="shared" ca="1" si="9"/>
        <v>3</v>
      </c>
    </row>
    <row r="210" spans="1:3" x14ac:dyDescent="0.2">
      <c r="A210" s="74">
        <f t="shared" ca="1" si="8"/>
        <v>0.49895676315954396</v>
      </c>
      <c r="B210" s="62">
        <v>200</v>
      </c>
      <c r="C210" s="62">
        <f t="shared" ca="1" si="9"/>
        <v>2</v>
      </c>
    </row>
    <row r="211" spans="1:3" x14ac:dyDescent="0.2">
      <c r="A211" s="74">
        <f t="shared" ca="1" si="8"/>
        <v>0.49625109499437281</v>
      </c>
      <c r="B211" s="62">
        <v>201</v>
      </c>
      <c r="C211" s="62">
        <f t="shared" ca="1" si="9"/>
        <v>2</v>
      </c>
    </row>
    <row r="212" spans="1:3" x14ac:dyDescent="0.2">
      <c r="A212" s="74">
        <f t="shared" ca="1" si="8"/>
        <v>0.84231262726669498</v>
      </c>
      <c r="B212" s="62">
        <v>202</v>
      </c>
      <c r="C212" s="62">
        <f t="shared" ca="1" si="9"/>
        <v>3</v>
      </c>
    </row>
    <row r="213" spans="1:3" x14ac:dyDescent="0.2">
      <c r="A213" s="74">
        <f t="shared" ca="1" si="8"/>
        <v>0.93981876413703347</v>
      </c>
      <c r="B213" s="62">
        <v>203</v>
      </c>
      <c r="C213" s="62">
        <f t="shared" ca="1" si="9"/>
        <v>3</v>
      </c>
    </row>
    <row r="214" spans="1:3" x14ac:dyDescent="0.2">
      <c r="A214" s="74">
        <f t="shared" ca="1" si="8"/>
        <v>8.0644737874408956E-2</v>
      </c>
      <c r="B214" s="62">
        <v>204</v>
      </c>
      <c r="C214" s="62">
        <f t="shared" ca="1" si="9"/>
        <v>1</v>
      </c>
    </row>
    <row r="215" spans="1:3" x14ac:dyDescent="0.2">
      <c r="A215" s="74">
        <f t="shared" ca="1" si="8"/>
        <v>0.63899651291218718</v>
      </c>
      <c r="B215" s="62">
        <v>205</v>
      </c>
      <c r="C215" s="62">
        <f t="shared" ca="1" si="9"/>
        <v>3</v>
      </c>
    </row>
    <row r="216" spans="1:3" x14ac:dyDescent="0.2">
      <c r="A216" s="74">
        <f t="shared" ca="1" si="8"/>
        <v>2.3907613232671099E-2</v>
      </c>
      <c r="B216" s="62">
        <v>206</v>
      </c>
      <c r="C216" s="62">
        <f t="shared" ca="1" si="9"/>
        <v>1</v>
      </c>
    </row>
    <row r="217" spans="1:3" x14ac:dyDescent="0.2">
      <c r="A217" s="74">
        <f t="shared" ca="1" si="8"/>
        <v>0.52227909458379407</v>
      </c>
      <c r="B217" s="62">
        <v>207</v>
      </c>
      <c r="C217" s="62">
        <f t="shared" ca="1" si="9"/>
        <v>3</v>
      </c>
    </row>
    <row r="218" spans="1:3" x14ac:dyDescent="0.2">
      <c r="A218" s="74">
        <f t="shared" ca="1" si="8"/>
        <v>0.66042857813661804</v>
      </c>
      <c r="B218" s="62">
        <v>208</v>
      </c>
      <c r="C218" s="62">
        <f t="shared" ca="1" si="9"/>
        <v>3</v>
      </c>
    </row>
    <row r="219" spans="1:3" x14ac:dyDescent="0.2">
      <c r="A219" s="74">
        <f t="shared" ca="1" si="8"/>
        <v>0.10722869886312836</v>
      </c>
      <c r="B219" s="62">
        <v>209</v>
      </c>
      <c r="C219" s="62">
        <f t="shared" ca="1" si="9"/>
        <v>1</v>
      </c>
    </row>
    <row r="220" spans="1:3" x14ac:dyDescent="0.2">
      <c r="A220" s="74">
        <f t="shared" ca="1" si="8"/>
        <v>0.8603174467276985</v>
      </c>
      <c r="B220" s="62">
        <v>210</v>
      </c>
      <c r="C220" s="62">
        <f t="shared" ca="1" si="9"/>
        <v>3</v>
      </c>
    </row>
    <row r="221" spans="1:3" x14ac:dyDescent="0.2">
      <c r="A221" s="74">
        <f t="shared" ca="1" si="8"/>
        <v>0.26642042861046944</v>
      </c>
      <c r="B221" s="62">
        <v>211</v>
      </c>
      <c r="C221" s="62">
        <f t="shared" ca="1" si="9"/>
        <v>2</v>
      </c>
    </row>
    <row r="222" spans="1:3" x14ac:dyDescent="0.2">
      <c r="A222" s="74">
        <f t="shared" ca="1" si="8"/>
        <v>0.63805133886422183</v>
      </c>
      <c r="B222" s="62">
        <v>212</v>
      </c>
      <c r="C222" s="62">
        <f t="shared" ca="1" si="9"/>
        <v>3</v>
      </c>
    </row>
    <row r="223" spans="1:3" x14ac:dyDescent="0.2">
      <c r="A223" s="74">
        <f t="shared" ca="1" si="8"/>
        <v>0.52789039230626122</v>
      </c>
      <c r="B223" s="62">
        <v>213</v>
      </c>
      <c r="C223" s="62">
        <f t="shared" ca="1" si="9"/>
        <v>3</v>
      </c>
    </row>
    <row r="224" spans="1:3" x14ac:dyDescent="0.2">
      <c r="A224" s="74">
        <f t="shared" ca="1" si="8"/>
        <v>0.80177154104446935</v>
      </c>
      <c r="B224" s="62">
        <v>214</v>
      </c>
      <c r="C224" s="62">
        <f t="shared" ca="1" si="9"/>
        <v>3</v>
      </c>
    </row>
    <row r="225" spans="1:3" x14ac:dyDescent="0.2">
      <c r="A225" s="74">
        <f t="shared" ca="1" si="8"/>
        <v>0.80764537160449756</v>
      </c>
      <c r="B225" s="62">
        <v>215</v>
      </c>
      <c r="C225" s="62">
        <f t="shared" ca="1" si="9"/>
        <v>3</v>
      </c>
    </row>
    <row r="226" spans="1:3" x14ac:dyDescent="0.2">
      <c r="A226" s="74">
        <f t="shared" ca="1" si="8"/>
        <v>0.96164537660699034</v>
      </c>
      <c r="B226" s="62">
        <v>216</v>
      </c>
      <c r="C226" s="62">
        <f t="shared" ca="1" si="9"/>
        <v>3</v>
      </c>
    </row>
    <row r="227" spans="1:3" x14ac:dyDescent="0.2">
      <c r="A227" s="74">
        <f t="shared" ca="1" si="8"/>
        <v>0.99521125372865038</v>
      </c>
      <c r="B227" s="62">
        <v>217</v>
      </c>
      <c r="C227" s="62">
        <f t="shared" ca="1" si="9"/>
        <v>3</v>
      </c>
    </row>
    <row r="228" spans="1:3" x14ac:dyDescent="0.2">
      <c r="A228" s="74">
        <f t="shared" ca="1" si="8"/>
        <v>0.79176406780516695</v>
      </c>
      <c r="B228" s="62">
        <v>218</v>
      </c>
      <c r="C228" s="62">
        <f t="shared" ca="1" si="9"/>
        <v>3</v>
      </c>
    </row>
    <row r="229" spans="1:3" x14ac:dyDescent="0.2">
      <c r="A229" s="74">
        <f t="shared" ca="1" si="8"/>
        <v>0.17989997250311551</v>
      </c>
      <c r="B229" s="62">
        <v>219</v>
      </c>
      <c r="C229" s="62">
        <f t="shared" ca="1" si="9"/>
        <v>2</v>
      </c>
    </row>
    <row r="230" spans="1:3" x14ac:dyDescent="0.2">
      <c r="A230" s="74">
        <f t="shared" ca="1" si="8"/>
        <v>0.73340547518363874</v>
      </c>
      <c r="B230" s="62">
        <v>220</v>
      </c>
      <c r="C230" s="62">
        <f t="shared" ca="1" si="9"/>
        <v>3</v>
      </c>
    </row>
    <row r="231" spans="1:3" x14ac:dyDescent="0.2">
      <c r="A231" s="74">
        <f t="shared" ca="1" si="8"/>
        <v>0.39078089588108345</v>
      </c>
      <c r="B231" s="62">
        <v>221</v>
      </c>
      <c r="C231" s="62">
        <f t="shared" ca="1" si="9"/>
        <v>2</v>
      </c>
    </row>
    <row r="232" spans="1:3" x14ac:dyDescent="0.2">
      <c r="A232" s="74">
        <f t="shared" ca="1" si="8"/>
        <v>0.90825708293112695</v>
      </c>
      <c r="B232" s="62">
        <v>222</v>
      </c>
      <c r="C232" s="62">
        <f t="shared" ca="1" si="9"/>
        <v>3</v>
      </c>
    </row>
    <row r="233" spans="1:3" x14ac:dyDescent="0.2">
      <c r="A233" s="74">
        <f t="shared" ca="1" si="8"/>
        <v>0.4101849532949432</v>
      </c>
      <c r="B233" s="62">
        <v>223</v>
      </c>
      <c r="C233" s="62">
        <f t="shared" ca="1" si="9"/>
        <v>2</v>
      </c>
    </row>
    <row r="234" spans="1:3" x14ac:dyDescent="0.2">
      <c r="A234" s="74">
        <f t="shared" ca="1" si="8"/>
        <v>0.48522429008877943</v>
      </c>
      <c r="B234" s="62">
        <v>224</v>
      </c>
      <c r="C234" s="62">
        <f t="shared" ca="1" si="9"/>
        <v>2</v>
      </c>
    </row>
    <row r="235" spans="1:3" x14ac:dyDescent="0.2">
      <c r="A235" s="74">
        <f t="shared" ca="1" si="8"/>
        <v>0.5434478189443509</v>
      </c>
      <c r="B235" s="62">
        <v>225</v>
      </c>
      <c r="C235" s="62">
        <f t="shared" ca="1" si="9"/>
        <v>3</v>
      </c>
    </row>
    <row r="236" spans="1:3" x14ac:dyDescent="0.2">
      <c r="A236" s="74">
        <f t="shared" ca="1" si="8"/>
        <v>0.80355525271303407</v>
      </c>
      <c r="B236" s="62">
        <v>226</v>
      </c>
      <c r="C236" s="62">
        <f t="shared" ca="1" si="9"/>
        <v>3</v>
      </c>
    </row>
    <row r="237" spans="1:3" x14ac:dyDescent="0.2">
      <c r="A237" s="74">
        <f t="shared" ca="1" si="8"/>
        <v>0.16620891932080994</v>
      </c>
      <c r="B237" s="62">
        <v>227</v>
      </c>
      <c r="C237" s="62">
        <f t="shared" ca="1" si="9"/>
        <v>1</v>
      </c>
    </row>
    <row r="238" spans="1:3" x14ac:dyDescent="0.2">
      <c r="A238" s="74">
        <f t="shared" ca="1" si="8"/>
        <v>0.52821916849212935</v>
      </c>
      <c r="B238" s="62">
        <v>228</v>
      </c>
      <c r="C238" s="62">
        <f t="shared" ca="1" si="9"/>
        <v>3</v>
      </c>
    </row>
    <row r="239" spans="1:3" x14ac:dyDescent="0.2">
      <c r="A239" s="74">
        <f t="shared" ca="1" si="8"/>
        <v>0.83925938244118381</v>
      </c>
      <c r="B239" s="62">
        <v>229</v>
      </c>
      <c r="C239" s="62">
        <f t="shared" ca="1" si="9"/>
        <v>3</v>
      </c>
    </row>
    <row r="240" spans="1:3" x14ac:dyDescent="0.2">
      <c r="A240" s="74">
        <f t="shared" ca="1" si="8"/>
        <v>0.92705394895939996</v>
      </c>
      <c r="B240" s="62">
        <v>230</v>
      </c>
      <c r="C240" s="62">
        <f t="shared" ca="1" si="9"/>
        <v>3</v>
      </c>
    </row>
    <row r="241" spans="1:3" x14ac:dyDescent="0.2">
      <c r="A241" s="74">
        <f t="shared" ca="1" si="8"/>
        <v>0.19934664367542987</v>
      </c>
      <c r="B241" s="62">
        <v>231</v>
      </c>
      <c r="C241" s="62">
        <f t="shared" ca="1" si="9"/>
        <v>2</v>
      </c>
    </row>
    <row r="242" spans="1:3" x14ac:dyDescent="0.2">
      <c r="A242" s="74">
        <f t="shared" ca="1" si="8"/>
        <v>0.60650895975458763</v>
      </c>
      <c r="B242" s="62">
        <v>232</v>
      </c>
      <c r="C242" s="62">
        <f t="shared" ca="1" si="9"/>
        <v>3</v>
      </c>
    </row>
    <row r="243" spans="1:3" x14ac:dyDescent="0.2">
      <c r="A243" s="74">
        <f t="shared" ca="1" si="8"/>
        <v>0.89308968253328558</v>
      </c>
      <c r="B243" s="62">
        <v>233</v>
      </c>
      <c r="C243" s="62">
        <f t="shared" ca="1" si="9"/>
        <v>3</v>
      </c>
    </row>
    <row r="244" spans="1:3" x14ac:dyDescent="0.2">
      <c r="A244" s="74">
        <f t="shared" ca="1" si="8"/>
        <v>0.75603317028043981</v>
      </c>
      <c r="B244" s="62">
        <v>234</v>
      </c>
      <c r="C244" s="62">
        <f t="shared" ca="1" si="9"/>
        <v>3</v>
      </c>
    </row>
    <row r="245" spans="1:3" x14ac:dyDescent="0.2">
      <c r="A245" s="74">
        <f t="shared" ca="1" si="8"/>
        <v>0.26316016979949874</v>
      </c>
      <c r="B245" s="62">
        <v>235</v>
      </c>
      <c r="C245" s="62">
        <f t="shared" ca="1" si="9"/>
        <v>2</v>
      </c>
    </row>
    <row r="246" spans="1:3" x14ac:dyDescent="0.2">
      <c r="A246" s="74">
        <f t="shared" ca="1" si="8"/>
        <v>0.56442324270366573</v>
      </c>
      <c r="B246" s="62">
        <v>236</v>
      </c>
      <c r="C246" s="62">
        <f t="shared" ca="1" si="9"/>
        <v>3</v>
      </c>
    </row>
    <row r="247" spans="1:3" x14ac:dyDescent="0.2">
      <c r="A247" s="74">
        <f t="shared" ca="1" si="8"/>
        <v>0.85191974946766147</v>
      </c>
      <c r="B247" s="62">
        <v>237</v>
      </c>
      <c r="C247" s="62">
        <f t="shared" ca="1" si="9"/>
        <v>3</v>
      </c>
    </row>
    <row r="248" spans="1:3" x14ac:dyDescent="0.2">
      <c r="A248" s="74">
        <f t="shared" ca="1" si="8"/>
        <v>0.32155711409880017</v>
      </c>
      <c r="B248" s="62">
        <v>238</v>
      </c>
      <c r="C248" s="62">
        <f t="shared" ca="1" si="9"/>
        <v>2</v>
      </c>
    </row>
    <row r="249" spans="1:3" x14ac:dyDescent="0.2">
      <c r="A249" s="74">
        <f t="shared" ca="1" si="8"/>
        <v>0.9988263951357601</v>
      </c>
      <c r="B249" s="62">
        <v>239</v>
      </c>
      <c r="C249" s="62">
        <f t="shared" ca="1" si="9"/>
        <v>3</v>
      </c>
    </row>
    <row r="250" spans="1:3" x14ac:dyDescent="0.2">
      <c r="A250" s="74">
        <f t="shared" ca="1" si="8"/>
        <v>0.34355748433579658</v>
      </c>
      <c r="B250" s="62">
        <v>240</v>
      </c>
      <c r="C250" s="62">
        <f t="shared" ca="1" si="9"/>
        <v>2</v>
      </c>
    </row>
    <row r="251" spans="1:3" x14ac:dyDescent="0.2">
      <c r="A251" s="74">
        <f t="shared" ca="1" si="8"/>
        <v>0.12879296169284837</v>
      </c>
      <c r="B251" s="62">
        <v>241</v>
      </c>
      <c r="C251" s="62">
        <f t="shared" ca="1" si="9"/>
        <v>1</v>
      </c>
    </row>
    <row r="252" spans="1:3" x14ac:dyDescent="0.2">
      <c r="A252" s="74">
        <f t="shared" ca="1" si="8"/>
        <v>4.5335748328350189E-2</v>
      </c>
      <c r="B252" s="62">
        <v>242</v>
      </c>
      <c r="C252" s="62">
        <f t="shared" ca="1" si="9"/>
        <v>1</v>
      </c>
    </row>
    <row r="253" spans="1:3" x14ac:dyDescent="0.2">
      <c r="A253" s="74">
        <f t="shared" ca="1" si="8"/>
        <v>0.55030001639798576</v>
      </c>
      <c r="B253" s="62">
        <v>243</v>
      </c>
      <c r="C253" s="62">
        <f t="shared" ca="1" si="9"/>
        <v>3</v>
      </c>
    </row>
    <row r="254" spans="1:3" x14ac:dyDescent="0.2">
      <c r="A254" s="74">
        <f t="shared" ca="1" si="8"/>
        <v>0.57354595808158215</v>
      </c>
      <c r="B254" s="62">
        <v>244</v>
      </c>
      <c r="C254" s="62">
        <f t="shared" ca="1" si="9"/>
        <v>3</v>
      </c>
    </row>
    <row r="255" spans="1:3" x14ac:dyDescent="0.2">
      <c r="A255" s="74">
        <f t="shared" ca="1" si="8"/>
        <v>0.70566254721571009</v>
      </c>
      <c r="B255" s="62">
        <v>245</v>
      </c>
      <c r="C255" s="62">
        <f t="shared" ca="1" si="9"/>
        <v>3</v>
      </c>
    </row>
    <row r="256" spans="1:3" x14ac:dyDescent="0.2">
      <c r="A256" s="74">
        <f t="shared" ca="1" si="8"/>
        <v>0.27563735649684795</v>
      </c>
      <c r="B256" s="62">
        <v>246</v>
      </c>
      <c r="C256" s="62">
        <f t="shared" ca="1" si="9"/>
        <v>2</v>
      </c>
    </row>
    <row r="257" spans="1:3" x14ac:dyDescent="0.2">
      <c r="A257" s="74">
        <f t="shared" ca="1" si="8"/>
        <v>0.2006882921964287</v>
      </c>
      <c r="B257" s="62">
        <v>247</v>
      </c>
      <c r="C257" s="62">
        <f t="shared" ca="1" si="9"/>
        <v>2</v>
      </c>
    </row>
    <row r="258" spans="1:3" x14ac:dyDescent="0.2">
      <c r="A258" s="74">
        <f t="shared" ca="1" si="8"/>
        <v>0.95360792337294209</v>
      </c>
      <c r="B258" s="62">
        <v>248</v>
      </c>
      <c r="C258" s="62">
        <f t="shared" ca="1" si="9"/>
        <v>3</v>
      </c>
    </row>
    <row r="259" spans="1:3" x14ac:dyDescent="0.2">
      <c r="A259" s="74">
        <f t="shared" ca="1" si="8"/>
        <v>0.49895014221981704</v>
      </c>
      <c r="B259" s="62">
        <v>249</v>
      </c>
      <c r="C259" s="62">
        <f t="shared" ca="1" si="9"/>
        <v>2</v>
      </c>
    </row>
    <row r="260" spans="1:3" x14ac:dyDescent="0.2">
      <c r="A260" s="74">
        <f t="shared" ca="1" si="8"/>
        <v>0.55045244522272907</v>
      </c>
      <c r="B260" s="62">
        <v>250</v>
      </c>
      <c r="C260" s="62">
        <f t="shared" ca="1" si="9"/>
        <v>3</v>
      </c>
    </row>
    <row r="261" spans="1:3" x14ac:dyDescent="0.2">
      <c r="A261" s="74">
        <f t="shared" ca="1" si="8"/>
        <v>0.19768085563046112</v>
      </c>
      <c r="B261" s="62">
        <v>251</v>
      </c>
      <c r="C261" s="62">
        <f t="shared" ca="1" si="9"/>
        <v>2</v>
      </c>
    </row>
    <row r="262" spans="1:3" x14ac:dyDescent="0.2">
      <c r="A262" s="74">
        <f t="shared" ca="1" si="8"/>
        <v>0.75471035520627483</v>
      </c>
      <c r="B262" s="62">
        <v>252</v>
      </c>
      <c r="C262" s="62">
        <f t="shared" ca="1" si="9"/>
        <v>3</v>
      </c>
    </row>
    <row r="263" spans="1:3" x14ac:dyDescent="0.2">
      <c r="A263" s="74">
        <f t="shared" ca="1" si="8"/>
        <v>0.54441216120627189</v>
      </c>
      <c r="B263" s="62">
        <v>253</v>
      </c>
      <c r="C263" s="62">
        <f t="shared" ca="1" si="9"/>
        <v>3</v>
      </c>
    </row>
    <row r="264" spans="1:3" x14ac:dyDescent="0.2">
      <c r="A264" s="74">
        <f t="shared" ca="1" si="8"/>
        <v>0.31986832743483307</v>
      </c>
      <c r="B264" s="62">
        <v>254</v>
      </c>
      <c r="C264" s="62">
        <f t="shared" ca="1" si="9"/>
        <v>2</v>
      </c>
    </row>
    <row r="265" spans="1:3" x14ac:dyDescent="0.2">
      <c r="A265" s="74">
        <f t="shared" ca="1" si="8"/>
        <v>0.34208466854805053</v>
      </c>
      <c r="B265" s="62">
        <v>255</v>
      </c>
      <c r="C265" s="62">
        <f t="shared" ca="1" si="9"/>
        <v>2</v>
      </c>
    </row>
    <row r="266" spans="1:3" x14ac:dyDescent="0.2">
      <c r="A266" s="74">
        <f t="shared" ca="1" si="8"/>
        <v>0.10753687796895539</v>
      </c>
      <c r="B266" s="62">
        <v>256</v>
      </c>
      <c r="C266" s="62">
        <f t="shared" ca="1" si="9"/>
        <v>1</v>
      </c>
    </row>
    <row r="267" spans="1:3" x14ac:dyDescent="0.2">
      <c r="A267" s="74">
        <f t="shared" ca="1" si="8"/>
        <v>0.78206825029557847</v>
      </c>
      <c r="B267" s="62">
        <v>257</v>
      </c>
      <c r="C267" s="62">
        <f t="shared" ca="1" si="9"/>
        <v>3</v>
      </c>
    </row>
    <row r="268" spans="1:3" x14ac:dyDescent="0.2">
      <c r="A268" s="74">
        <f t="shared" ref="A268:A331" ca="1" si="10">RAND()</f>
        <v>0.53017502873718525</v>
      </c>
      <c r="B268" s="62">
        <v>258</v>
      </c>
      <c r="C268" s="62">
        <f t="shared" ref="C268:C331" ca="1" si="11">ROUNDUP((1/45)*(6*A268)^3 - (23/90)*(6*A268)^2 + (37/30)*(6*A268),0)</f>
        <v>3</v>
      </c>
    </row>
    <row r="269" spans="1:3" x14ac:dyDescent="0.2">
      <c r="A269" s="74">
        <f t="shared" ca="1" si="10"/>
        <v>0.15243341854754411</v>
      </c>
      <c r="B269" s="62">
        <v>259</v>
      </c>
      <c r="C269" s="62">
        <f t="shared" ca="1" si="11"/>
        <v>1</v>
      </c>
    </row>
    <row r="270" spans="1:3" x14ac:dyDescent="0.2">
      <c r="A270" s="74">
        <f t="shared" ca="1" si="10"/>
        <v>0.27601623487642435</v>
      </c>
      <c r="B270" s="62">
        <v>260</v>
      </c>
      <c r="C270" s="62">
        <f t="shared" ca="1" si="11"/>
        <v>2</v>
      </c>
    </row>
    <row r="271" spans="1:3" x14ac:dyDescent="0.2">
      <c r="A271" s="74">
        <f t="shared" ca="1" si="10"/>
        <v>0.68914906077587956</v>
      </c>
      <c r="B271" s="62">
        <v>261</v>
      </c>
      <c r="C271" s="62">
        <f t="shared" ca="1" si="11"/>
        <v>3</v>
      </c>
    </row>
    <row r="272" spans="1:3" x14ac:dyDescent="0.2">
      <c r="A272" s="74">
        <f t="shared" ca="1" si="10"/>
        <v>0.88136424607099972</v>
      </c>
      <c r="B272" s="62">
        <v>262</v>
      </c>
      <c r="C272" s="62">
        <f t="shared" ca="1" si="11"/>
        <v>3</v>
      </c>
    </row>
    <row r="273" spans="1:3" x14ac:dyDescent="0.2">
      <c r="A273" s="74">
        <f t="shared" ca="1" si="10"/>
        <v>0.9914510928390371</v>
      </c>
      <c r="B273" s="62">
        <v>263</v>
      </c>
      <c r="C273" s="62">
        <f t="shared" ca="1" si="11"/>
        <v>3</v>
      </c>
    </row>
    <row r="274" spans="1:3" x14ac:dyDescent="0.2">
      <c r="A274" s="74">
        <f t="shared" ca="1" si="10"/>
        <v>0.17999484744560323</v>
      </c>
      <c r="B274" s="62">
        <v>264</v>
      </c>
      <c r="C274" s="62">
        <f t="shared" ca="1" si="11"/>
        <v>2</v>
      </c>
    </row>
    <row r="275" spans="1:3" x14ac:dyDescent="0.2">
      <c r="A275" s="74">
        <f t="shared" ca="1" si="10"/>
        <v>0.64221919946345274</v>
      </c>
      <c r="B275" s="62">
        <v>265</v>
      </c>
      <c r="C275" s="62">
        <f t="shared" ca="1" si="11"/>
        <v>3</v>
      </c>
    </row>
    <row r="276" spans="1:3" x14ac:dyDescent="0.2">
      <c r="A276" s="74">
        <f t="shared" ca="1" si="10"/>
        <v>0.4592044302329169</v>
      </c>
      <c r="B276" s="62">
        <v>266</v>
      </c>
      <c r="C276" s="62">
        <f t="shared" ca="1" si="11"/>
        <v>2</v>
      </c>
    </row>
    <row r="277" spans="1:3" x14ac:dyDescent="0.2">
      <c r="A277" s="74">
        <f t="shared" ca="1" si="10"/>
        <v>0.15947881254919838</v>
      </c>
      <c r="B277" s="62">
        <v>267</v>
      </c>
      <c r="C277" s="62">
        <f t="shared" ca="1" si="11"/>
        <v>1</v>
      </c>
    </row>
    <row r="278" spans="1:3" x14ac:dyDescent="0.2">
      <c r="A278" s="74">
        <f t="shared" ca="1" si="10"/>
        <v>0.5299202846773583</v>
      </c>
      <c r="B278" s="62">
        <v>268</v>
      </c>
      <c r="C278" s="62">
        <f t="shared" ca="1" si="11"/>
        <v>3</v>
      </c>
    </row>
    <row r="279" spans="1:3" x14ac:dyDescent="0.2">
      <c r="A279" s="74">
        <f t="shared" ca="1" si="10"/>
        <v>0.16370058942446297</v>
      </c>
      <c r="B279" s="62">
        <v>269</v>
      </c>
      <c r="C279" s="62">
        <f t="shared" ca="1" si="11"/>
        <v>1</v>
      </c>
    </row>
    <row r="280" spans="1:3" x14ac:dyDescent="0.2">
      <c r="A280" s="74">
        <f t="shared" ca="1" si="10"/>
        <v>0.70411437472499561</v>
      </c>
      <c r="B280" s="62">
        <v>270</v>
      </c>
      <c r="C280" s="62">
        <f t="shared" ca="1" si="11"/>
        <v>3</v>
      </c>
    </row>
    <row r="281" spans="1:3" x14ac:dyDescent="0.2">
      <c r="A281" s="74">
        <f t="shared" ca="1" si="10"/>
        <v>0.88534290367109414</v>
      </c>
      <c r="B281" s="62">
        <v>271</v>
      </c>
      <c r="C281" s="62">
        <f t="shared" ca="1" si="11"/>
        <v>3</v>
      </c>
    </row>
    <row r="282" spans="1:3" x14ac:dyDescent="0.2">
      <c r="A282" s="74">
        <f t="shared" ca="1" si="10"/>
        <v>0.31708822924342539</v>
      </c>
      <c r="B282" s="62">
        <v>272</v>
      </c>
      <c r="C282" s="62">
        <f t="shared" ca="1" si="11"/>
        <v>2</v>
      </c>
    </row>
    <row r="283" spans="1:3" x14ac:dyDescent="0.2">
      <c r="A283" s="74">
        <f t="shared" ca="1" si="10"/>
        <v>4.0271981275759039E-2</v>
      </c>
      <c r="B283" s="62">
        <v>273</v>
      </c>
      <c r="C283" s="62">
        <f t="shared" ca="1" si="11"/>
        <v>1</v>
      </c>
    </row>
    <row r="284" spans="1:3" x14ac:dyDescent="0.2">
      <c r="A284" s="74">
        <f t="shared" ca="1" si="10"/>
        <v>0.843983646821995</v>
      </c>
      <c r="B284" s="62">
        <v>274</v>
      </c>
      <c r="C284" s="62">
        <f t="shared" ca="1" si="11"/>
        <v>3</v>
      </c>
    </row>
    <row r="285" spans="1:3" x14ac:dyDescent="0.2">
      <c r="A285" s="74">
        <f t="shared" ca="1" si="10"/>
        <v>5.8761844463920521E-2</v>
      </c>
      <c r="B285" s="62">
        <v>275</v>
      </c>
      <c r="C285" s="62">
        <f t="shared" ca="1" si="11"/>
        <v>1</v>
      </c>
    </row>
    <row r="286" spans="1:3" x14ac:dyDescent="0.2">
      <c r="A286" s="74">
        <f t="shared" ca="1" si="10"/>
        <v>0.76412718638792643</v>
      </c>
      <c r="B286" s="62">
        <v>276</v>
      </c>
      <c r="C286" s="62">
        <f t="shared" ca="1" si="11"/>
        <v>3</v>
      </c>
    </row>
    <row r="287" spans="1:3" x14ac:dyDescent="0.2">
      <c r="A287" s="74">
        <f t="shared" ca="1" si="10"/>
        <v>0.45802797167766773</v>
      </c>
      <c r="B287" s="62">
        <v>277</v>
      </c>
      <c r="C287" s="62">
        <f t="shared" ca="1" si="11"/>
        <v>2</v>
      </c>
    </row>
    <row r="288" spans="1:3" x14ac:dyDescent="0.2">
      <c r="A288" s="74">
        <f t="shared" ca="1" si="10"/>
        <v>0.21857075059368625</v>
      </c>
      <c r="B288" s="62">
        <v>278</v>
      </c>
      <c r="C288" s="62">
        <f t="shared" ca="1" si="11"/>
        <v>2</v>
      </c>
    </row>
    <row r="289" spans="1:3" x14ac:dyDescent="0.2">
      <c r="A289" s="74">
        <f t="shared" ca="1" si="10"/>
        <v>0.20487267590482272</v>
      </c>
      <c r="B289" s="62">
        <v>279</v>
      </c>
      <c r="C289" s="62">
        <f t="shared" ca="1" si="11"/>
        <v>2</v>
      </c>
    </row>
    <row r="290" spans="1:3" x14ac:dyDescent="0.2">
      <c r="A290" s="74">
        <f t="shared" ca="1" si="10"/>
        <v>0.27119825008977971</v>
      </c>
      <c r="B290" s="62">
        <v>280</v>
      </c>
      <c r="C290" s="62">
        <f t="shared" ca="1" si="11"/>
        <v>2</v>
      </c>
    </row>
    <row r="291" spans="1:3" x14ac:dyDescent="0.2">
      <c r="A291" s="74">
        <f t="shared" ca="1" si="10"/>
        <v>0.92702013580377896</v>
      </c>
      <c r="B291" s="62">
        <v>281</v>
      </c>
      <c r="C291" s="62">
        <f t="shared" ca="1" si="11"/>
        <v>3</v>
      </c>
    </row>
    <row r="292" spans="1:3" x14ac:dyDescent="0.2">
      <c r="A292" s="74">
        <f t="shared" ca="1" si="10"/>
        <v>0.59812657427906113</v>
      </c>
      <c r="B292" s="62">
        <v>282</v>
      </c>
      <c r="C292" s="62">
        <f t="shared" ca="1" si="11"/>
        <v>3</v>
      </c>
    </row>
    <row r="293" spans="1:3" x14ac:dyDescent="0.2">
      <c r="A293" s="74">
        <f t="shared" ca="1" si="10"/>
        <v>0.81238392352884614</v>
      </c>
      <c r="B293" s="62">
        <v>283</v>
      </c>
      <c r="C293" s="62">
        <f t="shared" ca="1" si="11"/>
        <v>3</v>
      </c>
    </row>
    <row r="294" spans="1:3" x14ac:dyDescent="0.2">
      <c r="A294" s="74">
        <f t="shared" ca="1" si="10"/>
        <v>0.99182175556117802</v>
      </c>
      <c r="B294" s="62">
        <v>284</v>
      </c>
      <c r="C294" s="62">
        <f t="shared" ca="1" si="11"/>
        <v>3</v>
      </c>
    </row>
    <row r="295" spans="1:3" x14ac:dyDescent="0.2">
      <c r="A295" s="74">
        <f t="shared" ca="1" si="10"/>
        <v>0.58942541977306828</v>
      </c>
      <c r="B295" s="62">
        <v>285</v>
      </c>
      <c r="C295" s="62">
        <f t="shared" ca="1" si="11"/>
        <v>3</v>
      </c>
    </row>
    <row r="296" spans="1:3" x14ac:dyDescent="0.2">
      <c r="A296" s="74">
        <f t="shared" ca="1" si="10"/>
        <v>0.95040164164726371</v>
      </c>
      <c r="B296" s="62">
        <v>286</v>
      </c>
      <c r="C296" s="62">
        <f t="shared" ca="1" si="11"/>
        <v>3</v>
      </c>
    </row>
    <row r="297" spans="1:3" x14ac:dyDescent="0.2">
      <c r="A297" s="74">
        <f t="shared" ca="1" si="10"/>
        <v>0.21860983817001356</v>
      </c>
      <c r="B297" s="62">
        <v>287</v>
      </c>
      <c r="C297" s="62">
        <f t="shared" ca="1" si="11"/>
        <v>2</v>
      </c>
    </row>
    <row r="298" spans="1:3" x14ac:dyDescent="0.2">
      <c r="A298" s="74">
        <f t="shared" ca="1" si="10"/>
        <v>0.31610938698389779</v>
      </c>
      <c r="B298" s="62">
        <v>288</v>
      </c>
      <c r="C298" s="62">
        <f t="shared" ca="1" si="11"/>
        <v>2</v>
      </c>
    </row>
    <row r="299" spans="1:3" x14ac:dyDescent="0.2">
      <c r="A299" s="74">
        <f t="shared" ca="1" si="10"/>
        <v>0.77190803346004566</v>
      </c>
      <c r="B299" s="62">
        <v>289</v>
      </c>
      <c r="C299" s="62">
        <f t="shared" ca="1" si="11"/>
        <v>3</v>
      </c>
    </row>
    <row r="300" spans="1:3" x14ac:dyDescent="0.2">
      <c r="A300" s="74">
        <f t="shared" ca="1" si="10"/>
        <v>0.57504066208831239</v>
      </c>
      <c r="B300" s="62">
        <v>290</v>
      </c>
      <c r="C300" s="62">
        <f t="shared" ca="1" si="11"/>
        <v>3</v>
      </c>
    </row>
    <row r="301" spans="1:3" x14ac:dyDescent="0.2">
      <c r="A301" s="74">
        <f t="shared" ca="1" si="10"/>
        <v>0.41092805476889638</v>
      </c>
      <c r="B301" s="62">
        <v>291</v>
      </c>
      <c r="C301" s="62">
        <f t="shared" ca="1" si="11"/>
        <v>2</v>
      </c>
    </row>
    <row r="302" spans="1:3" x14ac:dyDescent="0.2">
      <c r="A302" s="74">
        <f t="shared" ca="1" si="10"/>
        <v>0.89086881564871845</v>
      </c>
      <c r="B302" s="62">
        <v>292</v>
      </c>
      <c r="C302" s="62">
        <f t="shared" ca="1" si="11"/>
        <v>3</v>
      </c>
    </row>
    <row r="303" spans="1:3" x14ac:dyDescent="0.2">
      <c r="A303" s="74">
        <f t="shared" ca="1" si="10"/>
        <v>0.89633176082428656</v>
      </c>
      <c r="B303" s="62">
        <v>293</v>
      </c>
      <c r="C303" s="62">
        <f t="shared" ca="1" si="11"/>
        <v>3</v>
      </c>
    </row>
    <row r="304" spans="1:3" x14ac:dyDescent="0.2">
      <c r="A304" s="74">
        <f t="shared" ca="1" si="10"/>
        <v>0.46034690249157328</v>
      </c>
      <c r="B304" s="62">
        <v>294</v>
      </c>
      <c r="C304" s="62">
        <f t="shared" ca="1" si="11"/>
        <v>2</v>
      </c>
    </row>
    <row r="305" spans="1:3" x14ac:dyDescent="0.2">
      <c r="A305" s="74">
        <f t="shared" ca="1" si="10"/>
        <v>0.43130999952665516</v>
      </c>
      <c r="B305" s="62">
        <v>295</v>
      </c>
      <c r="C305" s="62">
        <f t="shared" ca="1" si="11"/>
        <v>2</v>
      </c>
    </row>
    <row r="306" spans="1:3" x14ac:dyDescent="0.2">
      <c r="A306" s="74">
        <f t="shared" ca="1" si="10"/>
        <v>0.26101092702207429</v>
      </c>
      <c r="B306" s="62">
        <v>296</v>
      </c>
      <c r="C306" s="62">
        <f t="shared" ca="1" si="11"/>
        <v>2</v>
      </c>
    </row>
    <row r="307" spans="1:3" x14ac:dyDescent="0.2">
      <c r="A307" s="74">
        <f t="shared" ca="1" si="10"/>
        <v>0.25735532542547024</v>
      </c>
      <c r="B307" s="62">
        <v>297</v>
      </c>
      <c r="C307" s="62">
        <f t="shared" ca="1" si="11"/>
        <v>2</v>
      </c>
    </row>
    <row r="308" spans="1:3" x14ac:dyDescent="0.2">
      <c r="A308" s="74">
        <f t="shared" ca="1" si="10"/>
        <v>3.4512608524560728E-2</v>
      </c>
      <c r="B308" s="62">
        <v>298</v>
      </c>
      <c r="C308" s="62">
        <f t="shared" ca="1" si="11"/>
        <v>1</v>
      </c>
    </row>
    <row r="309" spans="1:3" x14ac:dyDescent="0.2">
      <c r="A309" s="74">
        <f t="shared" ca="1" si="10"/>
        <v>9.4543778113869159E-2</v>
      </c>
      <c r="B309" s="62">
        <v>299</v>
      </c>
      <c r="C309" s="62">
        <f t="shared" ca="1" si="11"/>
        <v>1</v>
      </c>
    </row>
    <row r="310" spans="1:3" x14ac:dyDescent="0.2">
      <c r="A310" s="74">
        <f t="shared" ca="1" si="10"/>
        <v>0.41320418552030758</v>
      </c>
      <c r="B310" s="62">
        <v>300</v>
      </c>
      <c r="C310" s="62">
        <f t="shared" ca="1" si="11"/>
        <v>2</v>
      </c>
    </row>
    <row r="311" spans="1:3" x14ac:dyDescent="0.2">
      <c r="A311" s="74">
        <f t="shared" ca="1" si="10"/>
        <v>0.29404102873860705</v>
      </c>
      <c r="B311" s="62">
        <v>301</v>
      </c>
      <c r="C311" s="62">
        <f t="shared" ca="1" si="11"/>
        <v>2</v>
      </c>
    </row>
    <row r="312" spans="1:3" x14ac:dyDescent="0.2">
      <c r="A312" s="74">
        <f t="shared" ca="1" si="10"/>
        <v>0.6392863542042061</v>
      </c>
      <c r="B312" s="62">
        <v>302</v>
      </c>
      <c r="C312" s="62">
        <f t="shared" ca="1" si="11"/>
        <v>3</v>
      </c>
    </row>
    <row r="313" spans="1:3" x14ac:dyDescent="0.2">
      <c r="A313" s="74">
        <f t="shared" ca="1" si="10"/>
        <v>0.13662226563406943</v>
      </c>
      <c r="B313" s="62">
        <v>303</v>
      </c>
      <c r="C313" s="62">
        <f t="shared" ca="1" si="11"/>
        <v>1</v>
      </c>
    </row>
    <row r="314" spans="1:3" x14ac:dyDescent="0.2">
      <c r="A314" s="74">
        <f t="shared" ca="1" si="10"/>
        <v>0.54625124734796382</v>
      </c>
      <c r="B314" s="62">
        <v>304</v>
      </c>
      <c r="C314" s="62">
        <f t="shared" ca="1" si="11"/>
        <v>3</v>
      </c>
    </row>
    <row r="315" spans="1:3" x14ac:dyDescent="0.2">
      <c r="A315" s="74">
        <f t="shared" ca="1" si="10"/>
        <v>0.45139792541854362</v>
      </c>
      <c r="B315" s="62">
        <v>305</v>
      </c>
      <c r="C315" s="62">
        <f t="shared" ca="1" si="11"/>
        <v>2</v>
      </c>
    </row>
    <row r="316" spans="1:3" x14ac:dyDescent="0.2">
      <c r="A316" s="74">
        <f t="shared" ca="1" si="10"/>
        <v>0.91275907992257721</v>
      </c>
      <c r="B316" s="62">
        <v>306</v>
      </c>
      <c r="C316" s="62">
        <f t="shared" ca="1" si="11"/>
        <v>3</v>
      </c>
    </row>
    <row r="317" spans="1:3" x14ac:dyDescent="0.2">
      <c r="A317" s="74">
        <f t="shared" ca="1" si="10"/>
        <v>0.49256401710276343</v>
      </c>
      <c r="B317" s="62">
        <v>307</v>
      </c>
      <c r="C317" s="62">
        <f t="shared" ca="1" si="11"/>
        <v>2</v>
      </c>
    </row>
    <row r="318" spans="1:3" x14ac:dyDescent="0.2">
      <c r="A318" s="74">
        <f t="shared" ca="1" si="10"/>
        <v>0.47296127321611414</v>
      </c>
      <c r="B318" s="62">
        <v>308</v>
      </c>
      <c r="C318" s="62">
        <f t="shared" ca="1" si="11"/>
        <v>2</v>
      </c>
    </row>
    <row r="319" spans="1:3" x14ac:dyDescent="0.2">
      <c r="A319" s="74">
        <f t="shared" ca="1" si="10"/>
        <v>0.98785620662484364</v>
      </c>
      <c r="B319" s="62">
        <v>309</v>
      </c>
      <c r="C319" s="62">
        <f t="shared" ca="1" si="11"/>
        <v>3</v>
      </c>
    </row>
    <row r="320" spans="1:3" x14ac:dyDescent="0.2">
      <c r="A320" s="74">
        <f t="shared" ca="1" si="10"/>
        <v>0.29965506195768943</v>
      </c>
      <c r="B320" s="62">
        <v>310</v>
      </c>
      <c r="C320" s="62">
        <f t="shared" ca="1" si="11"/>
        <v>2</v>
      </c>
    </row>
    <row r="321" spans="1:3" x14ac:dyDescent="0.2">
      <c r="A321" s="74">
        <f t="shared" ca="1" si="10"/>
        <v>3.6172488340612596E-2</v>
      </c>
      <c r="B321" s="62">
        <v>311</v>
      </c>
      <c r="C321" s="62">
        <f t="shared" ca="1" si="11"/>
        <v>1</v>
      </c>
    </row>
    <row r="322" spans="1:3" x14ac:dyDescent="0.2">
      <c r="A322" s="74">
        <f t="shared" ca="1" si="10"/>
        <v>0.91806307429610012</v>
      </c>
      <c r="B322" s="62">
        <v>312</v>
      </c>
      <c r="C322" s="62">
        <f t="shared" ca="1" si="11"/>
        <v>3</v>
      </c>
    </row>
    <row r="323" spans="1:3" x14ac:dyDescent="0.2">
      <c r="A323" s="74">
        <f t="shared" ca="1" si="10"/>
        <v>0.70140947711560631</v>
      </c>
      <c r="B323" s="62">
        <v>313</v>
      </c>
      <c r="C323" s="62">
        <f t="shared" ca="1" si="11"/>
        <v>3</v>
      </c>
    </row>
    <row r="324" spans="1:3" x14ac:dyDescent="0.2">
      <c r="A324" s="74">
        <f t="shared" ca="1" si="10"/>
        <v>7.720598389835942E-2</v>
      </c>
      <c r="B324" s="62">
        <v>314</v>
      </c>
      <c r="C324" s="62">
        <f t="shared" ca="1" si="11"/>
        <v>1</v>
      </c>
    </row>
    <row r="325" spans="1:3" x14ac:dyDescent="0.2">
      <c r="A325" s="74">
        <f t="shared" ca="1" si="10"/>
        <v>0.86025990306978184</v>
      </c>
      <c r="B325" s="62">
        <v>315</v>
      </c>
      <c r="C325" s="62">
        <f t="shared" ca="1" si="11"/>
        <v>3</v>
      </c>
    </row>
    <row r="326" spans="1:3" x14ac:dyDescent="0.2">
      <c r="A326" s="74">
        <f t="shared" ca="1" si="10"/>
        <v>0.34820409936018581</v>
      </c>
      <c r="B326" s="62">
        <v>316</v>
      </c>
      <c r="C326" s="62">
        <f t="shared" ca="1" si="11"/>
        <v>2</v>
      </c>
    </row>
    <row r="327" spans="1:3" x14ac:dyDescent="0.2">
      <c r="A327" s="74">
        <f t="shared" ca="1" si="10"/>
        <v>0.56861606348811322</v>
      </c>
      <c r="B327" s="62">
        <v>317</v>
      </c>
      <c r="C327" s="62">
        <f t="shared" ca="1" si="11"/>
        <v>3</v>
      </c>
    </row>
    <row r="328" spans="1:3" x14ac:dyDescent="0.2">
      <c r="A328" s="74">
        <f t="shared" ca="1" si="10"/>
        <v>0.53609600647554279</v>
      </c>
      <c r="B328" s="62">
        <v>318</v>
      </c>
      <c r="C328" s="62">
        <f t="shared" ca="1" si="11"/>
        <v>3</v>
      </c>
    </row>
    <row r="329" spans="1:3" x14ac:dyDescent="0.2">
      <c r="A329" s="74">
        <f t="shared" ca="1" si="10"/>
        <v>0.26998106872019523</v>
      </c>
      <c r="B329" s="62">
        <v>319</v>
      </c>
      <c r="C329" s="62">
        <f t="shared" ca="1" si="11"/>
        <v>2</v>
      </c>
    </row>
    <row r="330" spans="1:3" x14ac:dyDescent="0.2">
      <c r="A330" s="74">
        <f t="shared" ca="1" si="10"/>
        <v>0.27988871265572624</v>
      </c>
      <c r="B330" s="62">
        <v>320</v>
      </c>
      <c r="C330" s="62">
        <f t="shared" ca="1" si="11"/>
        <v>2</v>
      </c>
    </row>
    <row r="331" spans="1:3" x14ac:dyDescent="0.2">
      <c r="A331" s="74">
        <f t="shared" ca="1" si="10"/>
        <v>0.46693819400235814</v>
      </c>
      <c r="B331" s="62">
        <v>321</v>
      </c>
      <c r="C331" s="62">
        <f t="shared" ca="1" si="11"/>
        <v>2</v>
      </c>
    </row>
    <row r="332" spans="1:3" x14ac:dyDescent="0.2">
      <c r="A332" s="74">
        <f t="shared" ref="A332:A395" ca="1" si="12">RAND()</f>
        <v>0.6853842962191079</v>
      </c>
      <c r="B332" s="62">
        <v>322</v>
      </c>
      <c r="C332" s="62">
        <f t="shared" ref="C332:C395" ca="1" si="13">ROUNDUP((1/45)*(6*A332)^3 - (23/90)*(6*A332)^2 + (37/30)*(6*A332),0)</f>
        <v>3</v>
      </c>
    </row>
    <row r="333" spans="1:3" x14ac:dyDescent="0.2">
      <c r="A333" s="74">
        <f t="shared" ca="1" si="12"/>
        <v>0.88927613075919365</v>
      </c>
      <c r="B333" s="62">
        <v>323</v>
      </c>
      <c r="C333" s="62">
        <f t="shared" ca="1" si="13"/>
        <v>3</v>
      </c>
    </row>
    <row r="334" spans="1:3" x14ac:dyDescent="0.2">
      <c r="A334" s="74">
        <f t="shared" ca="1" si="12"/>
        <v>0.47159130637946434</v>
      </c>
      <c r="B334" s="62">
        <v>324</v>
      </c>
      <c r="C334" s="62">
        <f t="shared" ca="1" si="13"/>
        <v>2</v>
      </c>
    </row>
    <row r="335" spans="1:3" x14ac:dyDescent="0.2">
      <c r="A335" s="74">
        <f t="shared" ca="1" si="12"/>
        <v>4.3385384927179471E-2</v>
      </c>
      <c r="B335" s="62">
        <v>325</v>
      </c>
      <c r="C335" s="62">
        <f t="shared" ca="1" si="13"/>
        <v>1</v>
      </c>
    </row>
    <row r="336" spans="1:3" x14ac:dyDescent="0.2">
      <c r="A336" s="74">
        <f t="shared" ca="1" si="12"/>
        <v>0.61347307270274121</v>
      </c>
      <c r="B336" s="62">
        <v>326</v>
      </c>
      <c r="C336" s="62">
        <f t="shared" ca="1" si="13"/>
        <v>3</v>
      </c>
    </row>
    <row r="337" spans="1:3" x14ac:dyDescent="0.2">
      <c r="A337" s="74">
        <f t="shared" ca="1" si="12"/>
        <v>0.72661746537219007</v>
      </c>
      <c r="B337" s="62">
        <v>327</v>
      </c>
      <c r="C337" s="62">
        <f t="shared" ca="1" si="13"/>
        <v>3</v>
      </c>
    </row>
    <row r="338" spans="1:3" x14ac:dyDescent="0.2">
      <c r="A338" s="74">
        <f t="shared" ca="1" si="12"/>
        <v>0.70583729288801911</v>
      </c>
      <c r="B338" s="62">
        <v>328</v>
      </c>
      <c r="C338" s="62">
        <f t="shared" ca="1" si="13"/>
        <v>3</v>
      </c>
    </row>
    <row r="339" spans="1:3" x14ac:dyDescent="0.2">
      <c r="A339" s="74">
        <f t="shared" ca="1" si="12"/>
        <v>0.99980589964557998</v>
      </c>
      <c r="B339" s="62">
        <v>329</v>
      </c>
      <c r="C339" s="62">
        <f t="shared" ca="1" si="13"/>
        <v>3</v>
      </c>
    </row>
    <row r="340" spans="1:3" x14ac:dyDescent="0.2">
      <c r="A340" s="74">
        <f t="shared" ca="1" si="12"/>
        <v>0.97613565324194695</v>
      </c>
      <c r="B340" s="62">
        <v>330</v>
      </c>
      <c r="C340" s="62">
        <f t="shared" ca="1" si="13"/>
        <v>3</v>
      </c>
    </row>
    <row r="341" spans="1:3" x14ac:dyDescent="0.2">
      <c r="A341" s="74">
        <f t="shared" ca="1" si="12"/>
        <v>0.79596606963061423</v>
      </c>
      <c r="B341" s="62">
        <v>331</v>
      </c>
      <c r="C341" s="62">
        <f t="shared" ca="1" si="13"/>
        <v>3</v>
      </c>
    </row>
    <row r="342" spans="1:3" x14ac:dyDescent="0.2">
      <c r="A342" s="74">
        <f t="shared" ca="1" si="12"/>
        <v>0.28819134944216884</v>
      </c>
      <c r="B342" s="62">
        <v>332</v>
      </c>
      <c r="C342" s="62">
        <f t="shared" ca="1" si="13"/>
        <v>2</v>
      </c>
    </row>
    <row r="343" spans="1:3" x14ac:dyDescent="0.2">
      <c r="A343" s="74">
        <f t="shared" ca="1" si="12"/>
        <v>0.55481778582221652</v>
      </c>
      <c r="B343" s="62">
        <v>333</v>
      </c>
      <c r="C343" s="62">
        <f t="shared" ca="1" si="13"/>
        <v>3</v>
      </c>
    </row>
    <row r="344" spans="1:3" x14ac:dyDescent="0.2">
      <c r="A344" s="74">
        <f t="shared" ca="1" si="12"/>
        <v>0.22351924645830379</v>
      </c>
      <c r="B344" s="62">
        <v>334</v>
      </c>
      <c r="C344" s="62">
        <f t="shared" ca="1" si="13"/>
        <v>2</v>
      </c>
    </row>
    <row r="345" spans="1:3" x14ac:dyDescent="0.2">
      <c r="A345" s="74">
        <f t="shared" ca="1" si="12"/>
        <v>0.83106760142724723</v>
      </c>
      <c r="B345" s="62">
        <v>335</v>
      </c>
      <c r="C345" s="62">
        <f t="shared" ca="1" si="13"/>
        <v>3</v>
      </c>
    </row>
    <row r="346" spans="1:3" x14ac:dyDescent="0.2">
      <c r="A346" s="74">
        <f t="shared" ca="1" si="12"/>
        <v>1.770441848594817E-2</v>
      </c>
      <c r="B346" s="62">
        <v>336</v>
      </c>
      <c r="C346" s="62">
        <f t="shared" ca="1" si="13"/>
        <v>1</v>
      </c>
    </row>
    <row r="347" spans="1:3" x14ac:dyDescent="0.2">
      <c r="A347" s="74">
        <f t="shared" ca="1" si="12"/>
        <v>7.9340387495267839E-2</v>
      </c>
      <c r="B347" s="62">
        <v>337</v>
      </c>
      <c r="C347" s="62">
        <f t="shared" ca="1" si="13"/>
        <v>1</v>
      </c>
    </row>
    <row r="348" spans="1:3" x14ac:dyDescent="0.2">
      <c r="A348" s="74">
        <f t="shared" ca="1" si="12"/>
        <v>0.13663303935400328</v>
      </c>
      <c r="B348" s="62">
        <v>338</v>
      </c>
      <c r="C348" s="62">
        <f t="shared" ca="1" si="13"/>
        <v>1</v>
      </c>
    </row>
    <row r="349" spans="1:3" x14ac:dyDescent="0.2">
      <c r="A349" s="74">
        <f t="shared" ca="1" si="12"/>
        <v>0.52730767663526301</v>
      </c>
      <c r="B349" s="62">
        <v>339</v>
      </c>
      <c r="C349" s="62">
        <f t="shared" ca="1" si="13"/>
        <v>3</v>
      </c>
    </row>
    <row r="350" spans="1:3" x14ac:dyDescent="0.2">
      <c r="A350" s="74">
        <f t="shared" ca="1" si="12"/>
        <v>0.73684528094509905</v>
      </c>
      <c r="B350" s="62">
        <v>340</v>
      </c>
      <c r="C350" s="62">
        <f t="shared" ca="1" si="13"/>
        <v>3</v>
      </c>
    </row>
    <row r="351" spans="1:3" x14ac:dyDescent="0.2">
      <c r="A351" s="74">
        <f t="shared" ca="1" si="12"/>
        <v>0.8704475503836745</v>
      </c>
      <c r="B351" s="62">
        <v>341</v>
      </c>
      <c r="C351" s="62">
        <f t="shared" ca="1" si="13"/>
        <v>3</v>
      </c>
    </row>
    <row r="352" spans="1:3" x14ac:dyDescent="0.2">
      <c r="A352" s="74">
        <f t="shared" ca="1" si="12"/>
        <v>0.55037813849322559</v>
      </c>
      <c r="B352" s="62">
        <v>342</v>
      </c>
      <c r="C352" s="62">
        <f t="shared" ca="1" si="13"/>
        <v>3</v>
      </c>
    </row>
    <row r="353" spans="1:3" x14ac:dyDescent="0.2">
      <c r="A353" s="74">
        <f t="shared" ca="1" si="12"/>
        <v>0.81920357346767081</v>
      </c>
      <c r="B353" s="62">
        <v>343</v>
      </c>
      <c r="C353" s="62">
        <f t="shared" ca="1" si="13"/>
        <v>3</v>
      </c>
    </row>
    <row r="354" spans="1:3" x14ac:dyDescent="0.2">
      <c r="A354" s="74">
        <f t="shared" ca="1" si="12"/>
        <v>0.46606470188392068</v>
      </c>
      <c r="B354" s="62">
        <v>344</v>
      </c>
      <c r="C354" s="62">
        <f t="shared" ca="1" si="13"/>
        <v>2</v>
      </c>
    </row>
    <row r="355" spans="1:3" x14ac:dyDescent="0.2">
      <c r="A355" s="74">
        <f t="shared" ca="1" si="12"/>
        <v>0.47251135094123586</v>
      </c>
      <c r="B355" s="62">
        <v>345</v>
      </c>
      <c r="C355" s="62">
        <f t="shared" ca="1" si="13"/>
        <v>2</v>
      </c>
    </row>
    <row r="356" spans="1:3" x14ac:dyDescent="0.2">
      <c r="A356" s="74">
        <f t="shared" ca="1" si="12"/>
        <v>0.98272437982795136</v>
      </c>
      <c r="B356" s="62">
        <v>346</v>
      </c>
      <c r="C356" s="62">
        <f t="shared" ca="1" si="13"/>
        <v>3</v>
      </c>
    </row>
    <row r="357" spans="1:3" x14ac:dyDescent="0.2">
      <c r="A357" s="74">
        <f t="shared" ca="1" si="12"/>
        <v>0.67445534693873954</v>
      </c>
      <c r="B357" s="62">
        <v>347</v>
      </c>
      <c r="C357" s="62">
        <f t="shared" ca="1" si="13"/>
        <v>3</v>
      </c>
    </row>
    <row r="358" spans="1:3" x14ac:dyDescent="0.2">
      <c r="A358" s="74">
        <f t="shared" ca="1" si="12"/>
        <v>0.61598814867410723</v>
      </c>
      <c r="B358" s="62">
        <v>348</v>
      </c>
      <c r="C358" s="62">
        <f t="shared" ca="1" si="13"/>
        <v>3</v>
      </c>
    </row>
    <row r="359" spans="1:3" x14ac:dyDescent="0.2">
      <c r="A359" s="74">
        <f t="shared" ca="1" si="12"/>
        <v>0.5732016640621288</v>
      </c>
      <c r="B359" s="62">
        <v>349</v>
      </c>
      <c r="C359" s="62">
        <f t="shared" ca="1" si="13"/>
        <v>3</v>
      </c>
    </row>
    <row r="360" spans="1:3" x14ac:dyDescent="0.2">
      <c r="A360" s="74">
        <f t="shared" ca="1" si="12"/>
        <v>0.45533038179264518</v>
      </c>
      <c r="B360" s="62">
        <v>350</v>
      </c>
      <c r="C360" s="62">
        <f t="shared" ca="1" si="13"/>
        <v>2</v>
      </c>
    </row>
    <row r="361" spans="1:3" x14ac:dyDescent="0.2">
      <c r="A361" s="74">
        <f t="shared" ca="1" si="12"/>
        <v>0.76737880808885872</v>
      </c>
      <c r="B361" s="62">
        <v>351</v>
      </c>
      <c r="C361" s="62">
        <f t="shared" ca="1" si="13"/>
        <v>3</v>
      </c>
    </row>
    <row r="362" spans="1:3" x14ac:dyDescent="0.2">
      <c r="A362" s="74">
        <f t="shared" ca="1" si="12"/>
        <v>0.31935410281390553</v>
      </c>
      <c r="B362" s="62">
        <v>352</v>
      </c>
      <c r="C362" s="62">
        <f t="shared" ca="1" si="13"/>
        <v>2</v>
      </c>
    </row>
    <row r="363" spans="1:3" x14ac:dyDescent="0.2">
      <c r="A363" s="74">
        <f t="shared" ca="1" si="12"/>
        <v>0.49096096172847159</v>
      </c>
      <c r="B363" s="62">
        <v>353</v>
      </c>
      <c r="C363" s="62">
        <f t="shared" ca="1" si="13"/>
        <v>2</v>
      </c>
    </row>
    <row r="364" spans="1:3" x14ac:dyDescent="0.2">
      <c r="A364" s="74">
        <f t="shared" ca="1" si="12"/>
        <v>0.61160348345844673</v>
      </c>
      <c r="B364" s="62">
        <v>354</v>
      </c>
      <c r="C364" s="62">
        <f t="shared" ca="1" si="13"/>
        <v>3</v>
      </c>
    </row>
    <row r="365" spans="1:3" x14ac:dyDescent="0.2">
      <c r="A365" s="74">
        <f t="shared" ca="1" si="12"/>
        <v>0.74168034446336784</v>
      </c>
      <c r="B365" s="62">
        <v>355</v>
      </c>
      <c r="C365" s="62">
        <f t="shared" ca="1" si="13"/>
        <v>3</v>
      </c>
    </row>
    <row r="366" spans="1:3" x14ac:dyDescent="0.2">
      <c r="A366" s="74">
        <f t="shared" ca="1" si="12"/>
        <v>4.2395633553337198E-2</v>
      </c>
      <c r="B366" s="62">
        <v>356</v>
      </c>
      <c r="C366" s="62">
        <f t="shared" ca="1" si="13"/>
        <v>1</v>
      </c>
    </row>
    <row r="367" spans="1:3" x14ac:dyDescent="0.2">
      <c r="A367" s="74">
        <f t="shared" ca="1" si="12"/>
        <v>0.88790745123100601</v>
      </c>
      <c r="B367" s="62">
        <v>357</v>
      </c>
      <c r="C367" s="62">
        <f t="shared" ca="1" si="13"/>
        <v>3</v>
      </c>
    </row>
    <row r="368" spans="1:3" x14ac:dyDescent="0.2">
      <c r="A368" s="74">
        <f t="shared" ca="1" si="12"/>
        <v>0.22650298355083798</v>
      </c>
      <c r="B368" s="62">
        <v>358</v>
      </c>
      <c r="C368" s="62">
        <f t="shared" ca="1" si="13"/>
        <v>2</v>
      </c>
    </row>
    <row r="369" spans="1:3" x14ac:dyDescent="0.2">
      <c r="A369" s="74">
        <f t="shared" ca="1" si="12"/>
        <v>0.60512971313398956</v>
      </c>
      <c r="B369" s="62">
        <v>359</v>
      </c>
      <c r="C369" s="62">
        <f t="shared" ca="1" si="13"/>
        <v>3</v>
      </c>
    </row>
    <row r="370" spans="1:3" x14ac:dyDescent="0.2">
      <c r="A370" s="74">
        <f t="shared" ca="1" si="12"/>
        <v>0.64979826522991924</v>
      </c>
      <c r="B370" s="62">
        <v>360</v>
      </c>
      <c r="C370" s="62">
        <f t="shared" ca="1" si="13"/>
        <v>3</v>
      </c>
    </row>
    <row r="371" spans="1:3" x14ac:dyDescent="0.2">
      <c r="A371" s="74">
        <f t="shared" ca="1" si="12"/>
        <v>0.89303608560837933</v>
      </c>
      <c r="B371" s="62">
        <v>361</v>
      </c>
      <c r="C371" s="62">
        <f t="shared" ca="1" si="13"/>
        <v>3</v>
      </c>
    </row>
    <row r="372" spans="1:3" x14ac:dyDescent="0.2">
      <c r="A372" s="74">
        <f t="shared" ca="1" si="12"/>
        <v>0.85770253548403963</v>
      </c>
      <c r="B372" s="62">
        <v>362</v>
      </c>
      <c r="C372" s="62">
        <f t="shared" ca="1" si="13"/>
        <v>3</v>
      </c>
    </row>
    <row r="373" spans="1:3" x14ac:dyDescent="0.2">
      <c r="A373" s="74">
        <f t="shared" ca="1" si="12"/>
        <v>0.74244090387605932</v>
      </c>
      <c r="B373" s="62">
        <v>363</v>
      </c>
      <c r="C373" s="62">
        <f t="shared" ca="1" si="13"/>
        <v>3</v>
      </c>
    </row>
    <row r="374" spans="1:3" x14ac:dyDescent="0.2">
      <c r="A374" s="74">
        <f t="shared" ca="1" si="12"/>
        <v>0.75607760727646234</v>
      </c>
      <c r="B374" s="62">
        <v>364</v>
      </c>
      <c r="C374" s="62">
        <f t="shared" ca="1" si="13"/>
        <v>3</v>
      </c>
    </row>
    <row r="375" spans="1:3" x14ac:dyDescent="0.2">
      <c r="A375" s="74">
        <f t="shared" ca="1" si="12"/>
        <v>0.25437025815286884</v>
      </c>
      <c r="B375" s="62">
        <v>365</v>
      </c>
      <c r="C375" s="62">
        <f t="shared" ca="1" si="13"/>
        <v>2</v>
      </c>
    </row>
    <row r="376" spans="1:3" x14ac:dyDescent="0.2">
      <c r="A376" s="74">
        <f t="shared" ca="1" si="12"/>
        <v>0.2753171913245297</v>
      </c>
      <c r="B376" s="62">
        <v>366</v>
      </c>
      <c r="C376" s="62">
        <f t="shared" ca="1" si="13"/>
        <v>2</v>
      </c>
    </row>
    <row r="377" spans="1:3" x14ac:dyDescent="0.2">
      <c r="A377" s="74">
        <f t="shared" ca="1" si="12"/>
        <v>0.72560191313595612</v>
      </c>
      <c r="B377" s="62">
        <v>367</v>
      </c>
      <c r="C377" s="62">
        <f t="shared" ca="1" si="13"/>
        <v>3</v>
      </c>
    </row>
    <row r="378" spans="1:3" x14ac:dyDescent="0.2">
      <c r="A378" s="74">
        <f t="shared" ca="1" si="12"/>
        <v>0.90439830805263066</v>
      </c>
      <c r="B378" s="62">
        <v>368</v>
      </c>
      <c r="C378" s="62">
        <f t="shared" ca="1" si="13"/>
        <v>3</v>
      </c>
    </row>
    <row r="379" spans="1:3" x14ac:dyDescent="0.2">
      <c r="A379" s="74">
        <f t="shared" ca="1" si="12"/>
        <v>0.66245774767543364</v>
      </c>
      <c r="B379" s="62">
        <v>369</v>
      </c>
      <c r="C379" s="62">
        <f t="shared" ca="1" si="13"/>
        <v>3</v>
      </c>
    </row>
    <row r="380" spans="1:3" x14ac:dyDescent="0.2">
      <c r="A380" s="74">
        <f t="shared" ca="1" si="12"/>
        <v>0.31775571619069454</v>
      </c>
      <c r="B380" s="62">
        <v>370</v>
      </c>
      <c r="C380" s="62">
        <f t="shared" ca="1" si="13"/>
        <v>2</v>
      </c>
    </row>
    <row r="381" spans="1:3" x14ac:dyDescent="0.2">
      <c r="A381" s="74">
        <f t="shared" ca="1" si="12"/>
        <v>0.940312751384907</v>
      </c>
      <c r="B381" s="62">
        <v>371</v>
      </c>
      <c r="C381" s="62">
        <f t="shared" ca="1" si="13"/>
        <v>3</v>
      </c>
    </row>
    <row r="382" spans="1:3" x14ac:dyDescent="0.2">
      <c r="A382" s="74">
        <f t="shared" ca="1" si="12"/>
        <v>0.76978463404297159</v>
      </c>
      <c r="B382" s="62">
        <v>372</v>
      </c>
      <c r="C382" s="62">
        <f t="shared" ca="1" si="13"/>
        <v>3</v>
      </c>
    </row>
    <row r="383" spans="1:3" x14ac:dyDescent="0.2">
      <c r="A383" s="74">
        <f t="shared" ca="1" si="12"/>
        <v>0.30001451129683854</v>
      </c>
      <c r="B383" s="62">
        <v>373</v>
      </c>
      <c r="C383" s="62">
        <f t="shared" ca="1" si="13"/>
        <v>2</v>
      </c>
    </row>
    <row r="384" spans="1:3" x14ac:dyDescent="0.2">
      <c r="A384" s="74">
        <f t="shared" ca="1" si="12"/>
        <v>0.6518106115507285</v>
      </c>
      <c r="B384" s="62">
        <v>374</v>
      </c>
      <c r="C384" s="62">
        <f t="shared" ca="1" si="13"/>
        <v>3</v>
      </c>
    </row>
    <row r="385" spans="1:3" x14ac:dyDescent="0.2">
      <c r="A385" s="74">
        <f t="shared" ca="1" si="12"/>
        <v>0.57109394113733458</v>
      </c>
      <c r="B385" s="62">
        <v>375</v>
      </c>
      <c r="C385" s="62">
        <f t="shared" ca="1" si="13"/>
        <v>3</v>
      </c>
    </row>
    <row r="386" spans="1:3" x14ac:dyDescent="0.2">
      <c r="A386" s="74">
        <f t="shared" ca="1" si="12"/>
        <v>0.86470734055015797</v>
      </c>
      <c r="B386" s="62">
        <v>376</v>
      </c>
      <c r="C386" s="62">
        <f t="shared" ca="1" si="13"/>
        <v>3</v>
      </c>
    </row>
    <row r="387" spans="1:3" x14ac:dyDescent="0.2">
      <c r="A387" s="74">
        <f t="shared" ca="1" si="12"/>
        <v>0.46460015524762488</v>
      </c>
      <c r="B387" s="62">
        <v>377</v>
      </c>
      <c r="C387" s="62">
        <f t="shared" ca="1" si="13"/>
        <v>2</v>
      </c>
    </row>
    <row r="388" spans="1:3" x14ac:dyDescent="0.2">
      <c r="A388" s="74">
        <f t="shared" ca="1" si="12"/>
        <v>0.16659843151071108</v>
      </c>
      <c r="B388" s="62">
        <v>378</v>
      </c>
      <c r="C388" s="62">
        <f t="shared" ca="1" si="13"/>
        <v>1</v>
      </c>
    </row>
    <row r="389" spans="1:3" x14ac:dyDescent="0.2">
      <c r="A389" s="74">
        <f t="shared" ca="1" si="12"/>
        <v>0.29549864076143573</v>
      </c>
      <c r="B389" s="62">
        <v>379</v>
      </c>
      <c r="C389" s="62">
        <f t="shared" ca="1" si="13"/>
        <v>2</v>
      </c>
    </row>
    <row r="390" spans="1:3" x14ac:dyDescent="0.2">
      <c r="A390" s="74">
        <f t="shared" ca="1" si="12"/>
        <v>1.7656334067310264E-2</v>
      </c>
      <c r="B390" s="62">
        <v>380</v>
      </c>
      <c r="C390" s="62">
        <f t="shared" ca="1" si="13"/>
        <v>1</v>
      </c>
    </row>
    <row r="391" spans="1:3" x14ac:dyDescent="0.2">
      <c r="A391" s="74">
        <f t="shared" ca="1" si="12"/>
        <v>0.66343099175071241</v>
      </c>
      <c r="B391" s="62">
        <v>381</v>
      </c>
      <c r="C391" s="62">
        <f t="shared" ca="1" si="13"/>
        <v>3</v>
      </c>
    </row>
    <row r="392" spans="1:3" x14ac:dyDescent="0.2">
      <c r="A392" s="74">
        <f t="shared" ca="1" si="12"/>
        <v>5.2347450833252429E-2</v>
      </c>
      <c r="B392" s="62">
        <v>382</v>
      </c>
      <c r="C392" s="62">
        <f t="shared" ca="1" si="13"/>
        <v>1</v>
      </c>
    </row>
    <row r="393" spans="1:3" x14ac:dyDescent="0.2">
      <c r="A393" s="74">
        <f t="shared" ca="1" si="12"/>
        <v>0.36738561303267125</v>
      </c>
      <c r="B393" s="62">
        <v>383</v>
      </c>
      <c r="C393" s="62">
        <f t="shared" ca="1" si="13"/>
        <v>2</v>
      </c>
    </row>
    <row r="394" spans="1:3" x14ac:dyDescent="0.2">
      <c r="A394" s="74">
        <f t="shared" ca="1" si="12"/>
        <v>0.32325914642566389</v>
      </c>
      <c r="B394" s="62">
        <v>384</v>
      </c>
      <c r="C394" s="62">
        <f t="shared" ca="1" si="13"/>
        <v>2</v>
      </c>
    </row>
    <row r="395" spans="1:3" x14ac:dyDescent="0.2">
      <c r="A395" s="74">
        <f t="shared" ca="1" si="12"/>
        <v>0.43367529975542685</v>
      </c>
      <c r="B395" s="62">
        <v>385</v>
      </c>
      <c r="C395" s="62">
        <f t="shared" ca="1" si="13"/>
        <v>2</v>
      </c>
    </row>
    <row r="396" spans="1:3" x14ac:dyDescent="0.2">
      <c r="A396" s="74">
        <f t="shared" ref="A396:A459" ca="1" si="14">RAND()</f>
        <v>0.15072003927245869</v>
      </c>
      <c r="B396" s="62">
        <v>386</v>
      </c>
      <c r="C396" s="62">
        <f t="shared" ref="C396:C459" ca="1" si="15">ROUNDUP((1/45)*(6*A396)^3 - (23/90)*(6*A396)^2 + (37/30)*(6*A396),0)</f>
        <v>1</v>
      </c>
    </row>
    <row r="397" spans="1:3" x14ac:dyDescent="0.2">
      <c r="A397" s="74">
        <f t="shared" ca="1" si="14"/>
        <v>0.59438134368710205</v>
      </c>
      <c r="B397" s="62">
        <v>387</v>
      </c>
      <c r="C397" s="62">
        <f t="shared" ca="1" si="15"/>
        <v>3</v>
      </c>
    </row>
    <row r="398" spans="1:3" x14ac:dyDescent="0.2">
      <c r="A398" s="74">
        <f t="shared" ca="1" si="14"/>
        <v>0.91662673163964259</v>
      </c>
      <c r="B398" s="62">
        <v>388</v>
      </c>
      <c r="C398" s="62">
        <f t="shared" ca="1" si="15"/>
        <v>3</v>
      </c>
    </row>
    <row r="399" spans="1:3" x14ac:dyDescent="0.2">
      <c r="A399" s="74">
        <f t="shared" ca="1" si="14"/>
        <v>0.85747153904516593</v>
      </c>
      <c r="B399" s="62">
        <v>389</v>
      </c>
      <c r="C399" s="62">
        <f t="shared" ca="1" si="15"/>
        <v>3</v>
      </c>
    </row>
    <row r="400" spans="1:3" x14ac:dyDescent="0.2">
      <c r="A400" s="74">
        <f t="shared" ca="1" si="14"/>
        <v>0.49046884897034337</v>
      </c>
      <c r="B400" s="62">
        <v>390</v>
      </c>
      <c r="C400" s="62">
        <f t="shared" ca="1" si="15"/>
        <v>2</v>
      </c>
    </row>
    <row r="401" spans="1:3" x14ac:dyDescent="0.2">
      <c r="A401" s="74">
        <f t="shared" ca="1" si="14"/>
        <v>0.89552594141158182</v>
      </c>
      <c r="B401" s="62">
        <v>391</v>
      </c>
      <c r="C401" s="62">
        <f t="shared" ca="1" si="15"/>
        <v>3</v>
      </c>
    </row>
    <row r="402" spans="1:3" x14ac:dyDescent="0.2">
      <c r="A402" s="74">
        <f t="shared" ca="1" si="14"/>
        <v>0.12349134656129068</v>
      </c>
      <c r="B402" s="62">
        <v>392</v>
      </c>
      <c r="C402" s="62">
        <f t="shared" ca="1" si="15"/>
        <v>1</v>
      </c>
    </row>
    <row r="403" spans="1:3" x14ac:dyDescent="0.2">
      <c r="A403" s="74">
        <f t="shared" ca="1" si="14"/>
        <v>5.0471074560307971E-2</v>
      </c>
      <c r="B403" s="62">
        <v>393</v>
      </c>
      <c r="C403" s="62">
        <f t="shared" ca="1" si="15"/>
        <v>1</v>
      </c>
    </row>
    <row r="404" spans="1:3" x14ac:dyDescent="0.2">
      <c r="A404" s="74">
        <f t="shared" ca="1" si="14"/>
        <v>0.69538859227919714</v>
      </c>
      <c r="B404" s="62">
        <v>394</v>
      </c>
      <c r="C404" s="62">
        <f t="shared" ca="1" si="15"/>
        <v>3</v>
      </c>
    </row>
    <row r="405" spans="1:3" x14ac:dyDescent="0.2">
      <c r="A405" s="74">
        <f t="shared" ca="1" si="14"/>
        <v>0.25680834856530232</v>
      </c>
      <c r="B405" s="62">
        <v>395</v>
      </c>
      <c r="C405" s="62">
        <f t="shared" ca="1" si="15"/>
        <v>2</v>
      </c>
    </row>
    <row r="406" spans="1:3" x14ac:dyDescent="0.2">
      <c r="A406" s="74">
        <f t="shared" ca="1" si="14"/>
        <v>0.41256629612138973</v>
      </c>
      <c r="B406" s="62">
        <v>396</v>
      </c>
      <c r="C406" s="62">
        <f t="shared" ca="1" si="15"/>
        <v>2</v>
      </c>
    </row>
    <row r="407" spans="1:3" x14ac:dyDescent="0.2">
      <c r="A407" s="74">
        <f t="shared" ca="1" si="14"/>
        <v>0.84083769019903232</v>
      </c>
      <c r="B407" s="62">
        <v>397</v>
      </c>
      <c r="C407" s="62">
        <f t="shared" ca="1" si="15"/>
        <v>3</v>
      </c>
    </row>
    <row r="408" spans="1:3" x14ac:dyDescent="0.2">
      <c r="A408" s="74">
        <f t="shared" ca="1" si="14"/>
        <v>0.10320311084063427</v>
      </c>
      <c r="B408" s="62">
        <v>398</v>
      </c>
      <c r="C408" s="62">
        <f t="shared" ca="1" si="15"/>
        <v>1</v>
      </c>
    </row>
    <row r="409" spans="1:3" x14ac:dyDescent="0.2">
      <c r="A409" s="74">
        <f t="shared" ca="1" si="14"/>
        <v>0.62426093529544247</v>
      </c>
      <c r="B409" s="62">
        <v>399</v>
      </c>
      <c r="C409" s="62">
        <f t="shared" ca="1" si="15"/>
        <v>3</v>
      </c>
    </row>
    <row r="410" spans="1:3" x14ac:dyDescent="0.2">
      <c r="A410" s="74">
        <f t="shared" ca="1" si="14"/>
        <v>0.50184168756464675</v>
      </c>
      <c r="B410" s="62">
        <v>400</v>
      </c>
      <c r="C410" s="62">
        <f t="shared" ca="1" si="15"/>
        <v>3</v>
      </c>
    </row>
    <row r="411" spans="1:3" x14ac:dyDescent="0.2">
      <c r="A411" s="74">
        <f t="shared" ca="1" si="14"/>
        <v>0.96878746579326236</v>
      </c>
      <c r="B411" s="62">
        <v>401</v>
      </c>
      <c r="C411" s="62">
        <f t="shared" ca="1" si="15"/>
        <v>3</v>
      </c>
    </row>
    <row r="412" spans="1:3" x14ac:dyDescent="0.2">
      <c r="A412" s="74">
        <f t="shared" ca="1" si="14"/>
        <v>0.36036124946906278</v>
      </c>
      <c r="B412" s="62">
        <v>402</v>
      </c>
      <c r="C412" s="62">
        <f t="shared" ca="1" si="15"/>
        <v>2</v>
      </c>
    </row>
    <row r="413" spans="1:3" x14ac:dyDescent="0.2">
      <c r="A413" s="74">
        <f t="shared" ca="1" si="14"/>
        <v>0.15385091510408022</v>
      </c>
      <c r="B413" s="62">
        <v>403</v>
      </c>
      <c r="C413" s="62">
        <f t="shared" ca="1" si="15"/>
        <v>1</v>
      </c>
    </row>
    <row r="414" spans="1:3" x14ac:dyDescent="0.2">
      <c r="A414" s="74">
        <f t="shared" ca="1" si="14"/>
        <v>0.87981738375096452</v>
      </c>
      <c r="B414" s="62">
        <v>404</v>
      </c>
      <c r="C414" s="62">
        <f t="shared" ca="1" si="15"/>
        <v>3</v>
      </c>
    </row>
    <row r="415" spans="1:3" x14ac:dyDescent="0.2">
      <c r="A415" s="74">
        <f t="shared" ca="1" si="14"/>
        <v>0.37642030544849359</v>
      </c>
      <c r="B415" s="62">
        <v>405</v>
      </c>
      <c r="C415" s="62">
        <f t="shared" ca="1" si="15"/>
        <v>2</v>
      </c>
    </row>
    <row r="416" spans="1:3" x14ac:dyDescent="0.2">
      <c r="A416" s="74">
        <f t="shared" ca="1" si="14"/>
        <v>0.48631391725093398</v>
      </c>
      <c r="B416" s="62">
        <v>406</v>
      </c>
      <c r="C416" s="62">
        <f t="shared" ca="1" si="15"/>
        <v>2</v>
      </c>
    </row>
    <row r="417" spans="1:3" x14ac:dyDescent="0.2">
      <c r="A417" s="74">
        <f t="shared" ca="1" si="14"/>
        <v>0.83927596560558737</v>
      </c>
      <c r="B417" s="62">
        <v>407</v>
      </c>
      <c r="C417" s="62">
        <f t="shared" ca="1" si="15"/>
        <v>3</v>
      </c>
    </row>
    <row r="418" spans="1:3" x14ac:dyDescent="0.2">
      <c r="A418" s="74">
        <f t="shared" ca="1" si="14"/>
        <v>0.33890220615783373</v>
      </c>
      <c r="B418" s="62">
        <v>408</v>
      </c>
      <c r="C418" s="62">
        <f t="shared" ca="1" si="15"/>
        <v>2</v>
      </c>
    </row>
    <row r="419" spans="1:3" x14ac:dyDescent="0.2">
      <c r="A419" s="74">
        <f t="shared" ca="1" si="14"/>
        <v>2.5057517238673555E-3</v>
      </c>
      <c r="B419" s="62">
        <v>409</v>
      </c>
      <c r="C419" s="62">
        <f t="shared" ca="1" si="15"/>
        <v>1</v>
      </c>
    </row>
    <row r="420" spans="1:3" x14ac:dyDescent="0.2">
      <c r="A420" s="74">
        <f t="shared" ca="1" si="14"/>
        <v>0.46851693828635044</v>
      </c>
      <c r="B420" s="62">
        <v>410</v>
      </c>
      <c r="C420" s="62">
        <f t="shared" ca="1" si="15"/>
        <v>2</v>
      </c>
    </row>
    <row r="421" spans="1:3" x14ac:dyDescent="0.2">
      <c r="A421" s="74">
        <f t="shared" ca="1" si="14"/>
        <v>0.1953903363085735</v>
      </c>
      <c r="B421" s="62">
        <v>411</v>
      </c>
      <c r="C421" s="62">
        <f t="shared" ca="1" si="15"/>
        <v>2</v>
      </c>
    </row>
    <row r="422" spans="1:3" x14ac:dyDescent="0.2">
      <c r="A422" s="74">
        <f t="shared" ca="1" si="14"/>
        <v>0.43658358999484759</v>
      </c>
      <c r="B422" s="62">
        <v>412</v>
      </c>
      <c r="C422" s="62">
        <f t="shared" ca="1" si="15"/>
        <v>2</v>
      </c>
    </row>
    <row r="423" spans="1:3" x14ac:dyDescent="0.2">
      <c r="A423" s="74">
        <f t="shared" ca="1" si="14"/>
        <v>0.16659351548560319</v>
      </c>
      <c r="B423" s="62">
        <v>413</v>
      </c>
      <c r="C423" s="62">
        <f t="shared" ca="1" si="15"/>
        <v>1</v>
      </c>
    </row>
    <row r="424" spans="1:3" x14ac:dyDescent="0.2">
      <c r="A424" s="74">
        <f t="shared" ca="1" si="14"/>
        <v>0.5652859106827699</v>
      </c>
      <c r="B424" s="62">
        <v>414</v>
      </c>
      <c r="C424" s="62">
        <f t="shared" ca="1" si="15"/>
        <v>3</v>
      </c>
    </row>
    <row r="425" spans="1:3" x14ac:dyDescent="0.2">
      <c r="A425" s="74">
        <f t="shared" ca="1" si="14"/>
        <v>4.4068493114219009E-2</v>
      </c>
      <c r="B425" s="62">
        <v>415</v>
      </c>
      <c r="C425" s="62">
        <f t="shared" ca="1" si="15"/>
        <v>1</v>
      </c>
    </row>
    <row r="426" spans="1:3" x14ac:dyDescent="0.2">
      <c r="A426" s="74">
        <f t="shared" ca="1" si="14"/>
        <v>0.94534188890775828</v>
      </c>
      <c r="B426" s="62">
        <v>416</v>
      </c>
      <c r="C426" s="62">
        <f t="shared" ca="1" si="15"/>
        <v>3</v>
      </c>
    </row>
    <row r="427" spans="1:3" x14ac:dyDescent="0.2">
      <c r="A427" s="74">
        <f t="shared" ca="1" si="14"/>
        <v>0.72017962527535562</v>
      </c>
      <c r="B427" s="62">
        <v>417</v>
      </c>
      <c r="C427" s="62">
        <f t="shared" ca="1" si="15"/>
        <v>3</v>
      </c>
    </row>
    <row r="428" spans="1:3" x14ac:dyDescent="0.2">
      <c r="A428" s="74">
        <f t="shared" ca="1" si="14"/>
        <v>0.46898252486857306</v>
      </c>
      <c r="B428" s="62">
        <v>418</v>
      </c>
      <c r="C428" s="62">
        <f t="shared" ca="1" si="15"/>
        <v>2</v>
      </c>
    </row>
    <row r="429" spans="1:3" x14ac:dyDescent="0.2">
      <c r="A429" s="74">
        <f t="shared" ca="1" si="14"/>
        <v>0.35139211180772911</v>
      </c>
      <c r="B429" s="62">
        <v>419</v>
      </c>
      <c r="C429" s="62">
        <f t="shared" ca="1" si="15"/>
        <v>2</v>
      </c>
    </row>
    <row r="430" spans="1:3" x14ac:dyDescent="0.2">
      <c r="A430" s="74">
        <f t="shared" ca="1" si="14"/>
        <v>0.73715257541885304</v>
      </c>
      <c r="B430" s="62">
        <v>420</v>
      </c>
      <c r="C430" s="62">
        <f t="shared" ca="1" si="15"/>
        <v>3</v>
      </c>
    </row>
    <row r="431" spans="1:3" x14ac:dyDescent="0.2">
      <c r="A431" s="74">
        <f t="shared" ca="1" si="14"/>
        <v>0.56232740568146311</v>
      </c>
      <c r="B431" s="62">
        <v>421</v>
      </c>
      <c r="C431" s="62">
        <f t="shared" ca="1" si="15"/>
        <v>3</v>
      </c>
    </row>
    <row r="432" spans="1:3" x14ac:dyDescent="0.2">
      <c r="A432" s="74">
        <f t="shared" ca="1" si="14"/>
        <v>0.2087392898209135</v>
      </c>
      <c r="B432" s="62">
        <v>422</v>
      </c>
      <c r="C432" s="62">
        <f t="shared" ca="1" si="15"/>
        <v>2</v>
      </c>
    </row>
    <row r="433" spans="1:3" x14ac:dyDescent="0.2">
      <c r="A433" s="74">
        <f t="shared" ca="1" si="14"/>
        <v>0.47852065293959323</v>
      </c>
      <c r="B433" s="62">
        <v>423</v>
      </c>
      <c r="C433" s="62">
        <f t="shared" ca="1" si="15"/>
        <v>2</v>
      </c>
    </row>
    <row r="434" spans="1:3" x14ac:dyDescent="0.2">
      <c r="A434" s="74">
        <f t="shared" ca="1" si="14"/>
        <v>0.80958923841255004</v>
      </c>
      <c r="B434" s="62">
        <v>424</v>
      </c>
      <c r="C434" s="62">
        <f t="shared" ca="1" si="15"/>
        <v>3</v>
      </c>
    </row>
    <row r="435" spans="1:3" x14ac:dyDescent="0.2">
      <c r="A435" s="74">
        <f t="shared" ca="1" si="14"/>
        <v>1.0813958094015863E-3</v>
      </c>
      <c r="B435" s="62">
        <v>425</v>
      </c>
      <c r="C435" s="62">
        <f t="shared" ca="1" si="15"/>
        <v>1</v>
      </c>
    </row>
    <row r="436" spans="1:3" x14ac:dyDescent="0.2">
      <c r="A436" s="74">
        <f t="shared" ca="1" si="14"/>
        <v>0.46038639670548887</v>
      </c>
      <c r="B436" s="62">
        <v>426</v>
      </c>
      <c r="C436" s="62">
        <f t="shared" ca="1" si="15"/>
        <v>2</v>
      </c>
    </row>
    <row r="437" spans="1:3" x14ac:dyDescent="0.2">
      <c r="A437" s="74">
        <f t="shared" ca="1" si="14"/>
        <v>0.19534266423444846</v>
      </c>
      <c r="B437" s="62">
        <v>427</v>
      </c>
      <c r="C437" s="62">
        <f t="shared" ca="1" si="15"/>
        <v>2</v>
      </c>
    </row>
    <row r="438" spans="1:3" x14ac:dyDescent="0.2">
      <c r="A438" s="74">
        <f t="shared" ca="1" si="14"/>
        <v>0.62251870489383765</v>
      </c>
      <c r="B438" s="62">
        <v>428</v>
      </c>
      <c r="C438" s="62">
        <f t="shared" ca="1" si="15"/>
        <v>3</v>
      </c>
    </row>
    <row r="439" spans="1:3" x14ac:dyDescent="0.2">
      <c r="A439" s="74">
        <f t="shared" ca="1" si="14"/>
        <v>0.84242126678087847</v>
      </c>
      <c r="B439" s="62">
        <v>429</v>
      </c>
      <c r="C439" s="62">
        <f t="shared" ca="1" si="15"/>
        <v>3</v>
      </c>
    </row>
    <row r="440" spans="1:3" x14ac:dyDescent="0.2">
      <c r="A440" s="74">
        <f t="shared" ca="1" si="14"/>
        <v>0.42595920551492561</v>
      </c>
      <c r="B440" s="62">
        <v>430</v>
      </c>
      <c r="C440" s="62">
        <f t="shared" ca="1" si="15"/>
        <v>2</v>
      </c>
    </row>
    <row r="441" spans="1:3" x14ac:dyDescent="0.2">
      <c r="A441" s="74">
        <f t="shared" ca="1" si="14"/>
        <v>0.22863807784931012</v>
      </c>
      <c r="B441" s="62">
        <v>431</v>
      </c>
      <c r="C441" s="62">
        <f t="shared" ca="1" si="15"/>
        <v>2</v>
      </c>
    </row>
    <row r="442" spans="1:3" x14ac:dyDescent="0.2">
      <c r="A442" s="74">
        <f t="shared" ca="1" si="14"/>
        <v>0.13244773154305356</v>
      </c>
      <c r="B442" s="62">
        <v>432</v>
      </c>
      <c r="C442" s="62">
        <f t="shared" ca="1" si="15"/>
        <v>1</v>
      </c>
    </row>
    <row r="443" spans="1:3" x14ac:dyDescent="0.2">
      <c r="A443" s="74">
        <f t="shared" ca="1" si="14"/>
        <v>0.16283263979413776</v>
      </c>
      <c r="B443" s="62">
        <v>433</v>
      </c>
      <c r="C443" s="62">
        <f t="shared" ca="1" si="15"/>
        <v>1</v>
      </c>
    </row>
    <row r="444" spans="1:3" x14ac:dyDescent="0.2">
      <c r="A444" s="74">
        <f t="shared" ca="1" si="14"/>
        <v>0.16209125746644515</v>
      </c>
      <c r="B444" s="62">
        <v>434</v>
      </c>
      <c r="C444" s="62">
        <f t="shared" ca="1" si="15"/>
        <v>1</v>
      </c>
    </row>
    <row r="445" spans="1:3" x14ac:dyDescent="0.2">
      <c r="A445" s="74">
        <f t="shared" ca="1" si="14"/>
        <v>0.81407166721590996</v>
      </c>
      <c r="B445" s="62">
        <v>435</v>
      </c>
      <c r="C445" s="62">
        <f t="shared" ca="1" si="15"/>
        <v>3</v>
      </c>
    </row>
    <row r="446" spans="1:3" x14ac:dyDescent="0.2">
      <c r="A446" s="74">
        <f t="shared" ca="1" si="14"/>
        <v>0.19180254499393956</v>
      </c>
      <c r="B446" s="62">
        <v>436</v>
      </c>
      <c r="C446" s="62">
        <f t="shared" ca="1" si="15"/>
        <v>2</v>
      </c>
    </row>
    <row r="447" spans="1:3" x14ac:dyDescent="0.2">
      <c r="A447" s="74">
        <f t="shared" ca="1" si="14"/>
        <v>0.89542086302540591</v>
      </c>
      <c r="B447" s="62">
        <v>437</v>
      </c>
      <c r="C447" s="62">
        <f t="shared" ca="1" si="15"/>
        <v>3</v>
      </c>
    </row>
    <row r="448" spans="1:3" x14ac:dyDescent="0.2">
      <c r="A448" s="74">
        <f t="shared" ca="1" si="14"/>
        <v>0.31165058236684839</v>
      </c>
      <c r="B448" s="62">
        <v>438</v>
      </c>
      <c r="C448" s="62">
        <f t="shared" ca="1" si="15"/>
        <v>2</v>
      </c>
    </row>
    <row r="449" spans="1:3" x14ac:dyDescent="0.2">
      <c r="A449" s="74">
        <f t="shared" ca="1" si="14"/>
        <v>0.6446564895668403</v>
      </c>
      <c r="B449" s="62">
        <v>439</v>
      </c>
      <c r="C449" s="62">
        <f t="shared" ca="1" si="15"/>
        <v>3</v>
      </c>
    </row>
    <row r="450" spans="1:3" x14ac:dyDescent="0.2">
      <c r="A450" s="74">
        <f t="shared" ca="1" si="14"/>
        <v>0.77896544082381813</v>
      </c>
      <c r="B450" s="62">
        <v>440</v>
      </c>
      <c r="C450" s="62">
        <f t="shared" ca="1" si="15"/>
        <v>3</v>
      </c>
    </row>
    <row r="451" spans="1:3" x14ac:dyDescent="0.2">
      <c r="A451" s="74">
        <f t="shared" ca="1" si="14"/>
        <v>0.10414385982123853</v>
      </c>
      <c r="B451" s="62">
        <v>441</v>
      </c>
      <c r="C451" s="62">
        <f t="shared" ca="1" si="15"/>
        <v>1</v>
      </c>
    </row>
    <row r="452" spans="1:3" x14ac:dyDescent="0.2">
      <c r="A452" s="74">
        <f t="shared" ca="1" si="14"/>
        <v>0.90363066553381943</v>
      </c>
      <c r="B452" s="62">
        <v>442</v>
      </c>
      <c r="C452" s="62">
        <f t="shared" ca="1" si="15"/>
        <v>3</v>
      </c>
    </row>
    <row r="453" spans="1:3" x14ac:dyDescent="0.2">
      <c r="A453" s="74">
        <f t="shared" ca="1" si="14"/>
        <v>0.72541393739284865</v>
      </c>
      <c r="B453" s="62">
        <v>443</v>
      </c>
      <c r="C453" s="62">
        <f t="shared" ca="1" si="15"/>
        <v>3</v>
      </c>
    </row>
    <row r="454" spans="1:3" x14ac:dyDescent="0.2">
      <c r="A454" s="74">
        <f t="shared" ca="1" si="14"/>
        <v>0.11794635005351517</v>
      </c>
      <c r="B454" s="62">
        <v>444</v>
      </c>
      <c r="C454" s="62">
        <f t="shared" ca="1" si="15"/>
        <v>1</v>
      </c>
    </row>
    <row r="455" spans="1:3" x14ac:dyDescent="0.2">
      <c r="A455" s="74">
        <f t="shared" ca="1" si="14"/>
        <v>0.92054786011973566</v>
      </c>
      <c r="B455" s="62">
        <v>445</v>
      </c>
      <c r="C455" s="62">
        <f t="shared" ca="1" si="15"/>
        <v>3</v>
      </c>
    </row>
    <row r="456" spans="1:3" x14ac:dyDescent="0.2">
      <c r="A456" s="74">
        <f t="shared" ca="1" si="14"/>
        <v>0.28191437898468752</v>
      </c>
      <c r="B456" s="62">
        <v>446</v>
      </c>
      <c r="C456" s="62">
        <f t="shared" ca="1" si="15"/>
        <v>2</v>
      </c>
    </row>
    <row r="457" spans="1:3" x14ac:dyDescent="0.2">
      <c r="A457" s="74">
        <f t="shared" ca="1" si="14"/>
        <v>0.39022548223453901</v>
      </c>
      <c r="B457" s="62">
        <v>447</v>
      </c>
      <c r="C457" s="62">
        <f t="shared" ca="1" si="15"/>
        <v>2</v>
      </c>
    </row>
    <row r="458" spans="1:3" x14ac:dyDescent="0.2">
      <c r="A458" s="74">
        <f t="shared" ca="1" si="14"/>
        <v>0.56957198103492335</v>
      </c>
      <c r="B458" s="62">
        <v>448</v>
      </c>
      <c r="C458" s="62">
        <f t="shared" ca="1" si="15"/>
        <v>3</v>
      </c>
    </row>
    <row r="459" spans="1:3" x14ac:dyDescent="0.2">
      <c r="A459" s="74">
        <f t="shared" ca="1" si="14"/>
        <v>0.97792225203817607</v>
      </c>
      <c r="B459" s="62">
        <v>449</v>
      </c>
      <c r="C459" s="62">
        <f t="shared" ca="1" si="15"/>
        <v>3</v>
      </c>
    </row>
    <row r="460" spans="1:3" x14ac:dyDescent="0.2">
      <c r="A460" s="74">
        <f t="shared" ref="A460:A523" ca="1" si="16">RAND()</f>
        <v>0.17816923457431399</v>
      </c>
      <c r="B460" s="62">
        <v>450</v>
      </c>
      <c r="C460" s="62">
        <f t="shared" ref="C460:C523" ca="1" si="17">ROUNDUP((1/45)*(6*A460)^3 - (23/90)*(6*A460)^2 + (37/30)*(6*A460),0)</f>
        <v>2</v>
      </c>
    </row>
    <row r="461" spans="1:3" x14ac:dyDescent="0.2">
      <c r="A461" s="74">
        <f t="shared" ca="1" si="16"/>
        <v>0.11686786126545079</v>
      </c>
      <c r="B461" s="62">
        <v>451</v>
      </c>
      <c r="C461" s="62">
        <f t="shared" ca="1" si="17"/>
        <v>1</v>
      </c>
    </row>
    <row r="462" spans="1:3" x14ac:dyDescent="0.2">
      <c r="A462" s="74">
        <f t="shared" ca="1" si="16"/>
        <v>0.60120770316122485</v>
      </c>
      <c r="B462" s="62">
        <v>452</v>
      </c>
      <c r="C462" s="62">
        <f t="shared" ca="1" si="17"/>
        <v>3</v>
      </c>
    </row>
    <row r="463" spans="1:3" x14ac:dyDescent="0.2">
      <c r="A463" s="74">
        <f t="shared" ca="1" si="16"/>
        <v>0.44826178261212446</v>
      </c>
      <c r="B463" s="62">
        <v>453</v>
      </c>
      <c r="C463" s="62">
        <f t="shared" ca="1" si="17"/>
        <v>2</v>
      </c>
    </row>
    <row r="464" spans="1:3" x14ac:dyDescent="0.2">
      <c r="A464" s="74">
        <f t="shared" ca="1" si="16"/>
        <v>3.8812398998993025E-2</v>
      </c>
      <c r="B464" s="62">
        <v>454</v>
      </c>
      <c r="C464" s="62">
        <f t="shared" ca="1" si="17"/>
        <v>1</v>
      </c>
    </row>
    <row r="465" spans="1:3" x14ac:dyDescent="0.2">
      <c r="A465" s="74">
        <f t="shared" ca="1" si="16"/>
        <v>0.41843563933820249</v>
      </c>
      <c r="B465" s="62">
        <v>455</v>
      </c>
      <c r="C465" s="62">
        <f t="shared" ca="1" si="17"/>
        <v>2</v>
      </c>
    </row>
    <row r="466" spans="1:3" x14ac:dyDescent="0.2">
      <c r="A466" s="74">
        <f t="shared" ca="1" si="16"/>
        <v>0.96422270901705187</v>
      </c>
      <c r="B466" s="62">
        <v>456</v>
      </c>
      <c r="C466" s="62">
        <f t="shared" ca="1" si="17"/>
        <v>3</v>
      </c>
    </row>
    <row r="467" spans="1:3" x14ac:dyDescent="0.2">
      <c r="A467" s="74">
        <f t="shared" ca="1" si="16"/>
        <v>0.20154538926698462</v>
      </c>
      <c r="B467" s="62">
        <v>457</v>
      </c>
      <c r="C467" s="62">
        <f t="shared" ca="1" si="17"/>
        <v>2</v>
      </c>
    </row>
    <row r="468" spans="1:3" x14ac:dyDescent="0.2">
      <c r="A468" s="74">
        <f t="shared" ca="1" si="16"/>
        <v>0.44668817018006279</v>
      </c>
      <c r="B468" s="62">
        <v>458</v>
      </c>
      <c r="C468" s="62">
        <f t="shared" ca="1" si="17"/>
        <v>2</v>
      </c>
    </row>
    <row r="469" spans="1:3" x14ac:dyDescent="0.2">
      <c r="A469" s="74">
        <f t="shared" ca="1" si="16"/>
        <v>0.74208867269086498</v>
      </c>
      <c r="B469" s="62">
        <v>459</v>
      </c>
      <c r="C469" s="62">
        <f t="shared" ca="1" si="17"/>
        <v>3</v>
      </c>
    </row>
    <row r="470" spans="1:3" x14ac:dyDescent="0.2">
      <c r="A470" s="74">
        <f t="shared" ca="1" si="16"/>
        <v>0.75774232983220469</v>
      </c>
      <c r="B470" s="62">
        <v>460</v>
      </c>
      <c r="C470" s="62">
        <f t="shared" ca="1" si="17"/>
        <v>3</v>
      </c>
    </row>
    <row r="471" spans="1:3" x14ac:dyDescent="0.2">
      <c r="A471" s="74">
        <f t="shared" ca="1" si="16"/>
        <v>0.26362665335931279</v>
      </c>
      <c r="B471" s="62">
        <v>461</v>
      </c>
      <c r="C471" s="62">
        <f t="shared" ca="1" si="17"/>
        <v>2</v>
      </c>
    </row>
    <row r="472" spans="1:3" x14ac:dyDescent="0.2">
      <c r="A472" s="74">
        <f t="shared" ca="1" si="16"/>
        <v>0.2819064862330487</v>
      </c>
      <c r="B472" s="62">
        <v>462</v>
      </c>
      <c r="C472" s="62">
        <f t="shared" ca="1" si="17"/>
        <v>2</v>
      </c>
    </row>
    <row r="473" spans="1:3" x14ac:dyDescent="0.2">
      <c r="A473" s="74">
        <f t="shared" ca="1" si="16"/>
        <v>0.24083097045920321</v>
      </c>
      <c r="B473" s="62">
        <v>463</v>
      </c>
      <c r="C473" s="62">
        <f t="shared" ca="1" si="17"/>
        <v>2</v>
      </c>
    </row>
    <row r="474" spans="1:3" x14ac:dyDescent="0.2">
      <c r="A474" s="74">
        <f t="shared" ca="1" si="16"/>
        <v>0.9185748052003837</v>
      </c>
      <c r="B474" s="62">
        <v>464</v>
      </c>
      <c r="C474" s="62">
        <f t="shared" ca="1" si="17"/>
        <v>3</v>
      </c>
    </row>
    <row r="475" spans="1:3" x14ac:dyDescent="0.2">
      <c r="A475" s="74">
        <f t="shared" ca="1" si="16"/>
        <v>0.64218582398508861</v>
      </c>
      <c r="B475" s="62">
        <v>465</v>
      </c>
      <c r="C475" s="62">
        <f t="shared" ca="1" si="17"/>
        <v>3</v>
      </c>
    </row>
    <row r="476" spans="1:3" x14ac:dyDescent="0.2">
      <c r="A476" s="74">
        <f t="shared" ca="1" si="16"/>
        <v>0.39541595285188369</v>
      </c>
      <c r="B476" s="62">
        <v>466</v>
      </c>
      <c r="C476" s="62">
        <f t="shared" ca="1" si="17"/>
        <v>2</v>
      </c>
    </row>
    <row r="477" spans="1:3" x14ac:dyDescent="0.2">
      <c r="A477" s="74">
        <f t="shared" ca="1" si="16"/>
        <v>0.26158585862756323</v>
      </c>
      <c r="B477" s="62">
        <v>467</v>
      </c>
      <c r="C477" s="62">
        <f t="shared" ca="1" si="17"/>
        <v>2</v>
      </c>
    </row>
    <row r="478" spans="1:3" x14ac:dyDescent="0.2">
      <c r="A478" s="74">
        <f t="shared" ca="1" si="16"/>
        <v>0.31116863344674173</v>
      </c>
      <c r="B478" s="62">
        <v>468</v>
      </c>
      <c r="C478" s="62">
        <f t="shared" ca="1" si="17"/>
        <v>2</v>
      </c>
    </row>
    <row r="479" spans="1:3" x14ac:dyDescent="0.2">
      <c r="A479" s="74">
        <f t="shared" ca="1" si="16"/>
        <v>0.50572184921761132</v>
      </c>
      <c r="B479" s="62">
        <v>469</v>
      </c>
      <c r="C479" s="62">
        <f t="shared" ca="1" si="17"/>
        <v>3</v>
      </c>
    </row>
    <row r="480" spans="1:3" x14ac:dyDescent="0.2">
      <c r="A480" s="74">
        <f t="shared" ca="1" si="16"/>
        <v>0.45716887590906041</v>
      </c>
      <c r="B480" s="62">
        <v>470</v>
      </c>
      <c r="C480" s="62">
        <f t="shared" ca="1" si="17"/>
        <v>2</v>
      </c>
    </row>
    <row r="481" spans="1:3" x14ac:dyDescent="0.2">
      <c r="A481" s="74">
        <f t="shared" ca="1" si="16"/>
        <v>0.1081027184199489</v>
      </c>
      <c r="B481" s="62">
        <v>471</v>
      </c>
      <c r="C481" s="62">
        <f t="shared" ca="1" si="17"/>
        <v>1</v>
      </c>
    </row>
    <row r="482" spans="1:3" x14ac:dyDescent="0.2">
      <c r="A482" s="74">
        <f t="shared" ca="1" si="16"/>
        <v>0.15812530402991709</v>
      </c>
      <c r="B482" s="62">
        <v>472</v>
      </c>
      <c r="C482" s="62">
        <f t="shared" ca="1" si="17"/>
        <v>1</v>
      </c>
    </row>
    <row r="483" spans="1:3" x14ac:dyDescent="0.2">
      <c r="A483" s="74">
        <f t="shared" ca="1" si="16"/>
        <v>0.15215059797773534</v>
      </c>
      <c r="B483" s="62">
        <v>473</v>
      </c>
      <c r="C483" s="62">
        <f t="shared" ca="1" si="17"/>
        <v>1</v>
      </c>
    </row>
    <row r="484" spans="1:3" x14ac:dyDescent="0.2">
      <c r="A484" s="74">
        <f t="shared" ca="1" si="16"/>
        <v>0.37105178414136131</v>
      </c>
      <c r="B484" s="62">
        <v>474</v>
      </c>
      <c r="C484" s="62">
        <f t="shared" ca="1" si="17"/>
        <v>2</v>
      </c>
    </row>
    <row r="485" spans="1:3" x14ac:dyDescent="0.2">
      <c r="A485" s="74">
        <f t="shared" ca="1" si="16"/>
        <v>0.58606658625826069</v>
      </c>
      <c r="B485" s="62">
        <v>475</v>
      </c>
      <c r="C485" s="62">
        <f t="shared" ca="1" si="17"/>
        <v>3</v>
      </c>
    </row>
    <row r="486" spans="1:3" x14ac:dyDescent="0.2">
      <c r="A486" s="74">
        <f t="shared" ca="1" si="16"/>
        <v>0.52675512875641983</v>
      </c>
      <c r="B486" s="62">
        <v>476</v>
      </c>
      <c r="C486" s="62">
        <f t="shared" ca="1" si="17"/>
        <v>3</v>
      </c>
    </row>
    <row r="487" spans="1:3" x14ac:dyDescent="0.2">
      <c r="A487" s="74">
        <f t="shared" ca="1" si="16"/>
        <v>0.21199904649547685</v>
      </c>
      <c r="B487" s="62">
        <v>477</v>
      </c>
      <c r="C487" s="62">
        <f t="shared" ca="1" si="17"/>
        <v>2</v>
      </c>
    </row>
    <row r="488" spans="1:3" x14ac:dyDescent="0.2">
      <c r="A488" s="74">
        <f t="shared" ca="1" si="16"/>
        <v>0.94930074574151713</v>
      </c>
      <c r="B488" s="62">
        <v>478</v>
      </c>
      <c r="C488" s="62">
        <f t="shared" ca="1" si="17"/>
        <v>3</v>
      </c>
    </row>
    <row r="489" spans="1:3" x14ac:dyDescent="0.2">
      <c r="A489" s="74">
        <f t="shared" ca="1" si="16"/>
        <v>0.17386380752494379</v>
      </c>
      <c r="B489" s="62">
        <v>479</v>
      </c>
      <c r="C489" s="62">
        <f t="shared" ca="1" si="17"/>
        <v>2</v>
      </c>
    </row>
    <row r="490" spans="1:3" x14ac:dyDescent="0.2">
      <c r="A490" s="74">
        <f t="shared" ca="1" si="16"/>
        <v>2.1050172620099561E-2</v>
      </c>
      <c r="B490" s="62">
        <v>480</v>
      </c>
      <c r="C490" s="62">
        <f t="shared" ca="1" si="17"/>
        <v>1</v>
      </c>
    </row>
    <row r="491" spans="1:3" x14ac:dyDescent="0.2">
      <c r="A491" s="74">
        <f t="shared" ca="1" si="16"/>
        <v>0.2118403260435</v>
      </c>
      <c r="B491" s="62">
        <v>481</v>
      </c>
      <c r="C491" s="62">
        <f t="shared" ca="1" si="17"/>
        <v>2</v>
      </c>
    </row>
    <row r="492" spans="1:3" x14ac:dyDescent="0.2">
      <c r="A492" s="74">
        <f t="shared" ca="1" si="16"/>
        <v>0.68529624973751391</v>
      </c>
      <c r="B492" s="62">
        <v>482</v>
      </c>
      <c r="C492" s="62">
        <f t="shared" ca="1" si="17"/>
        <v>3</v>
      </c>
    </row>
    <row r="493" spans="1:3" x14ac:dyDescent="0.2">
      <c r="A493" s="74">
        <f t="shared" ca="1" si="16"/>
        <v>0.68901023639848269</v>
      </c>
      <c r="B493" s="62">
        <v>483</v>
      </c>
      <c r="C493" s="62">
        <f t="shared" ca="1" si="17"/>
        <v>3</v>
      </c>
    </row>
    <row r="494" spans="1:3" x14ac:dyDescent="0.2">
      <c r="A494" s="74">
        <f t="shared" ca="1" si="16"/>
        <v>0.59447027637573202</v>
      </c>
      <c r="B494" s="62">
        <v>484</v>
      </c>
      <c r="C494" s="62">
        <f t="shared" ca="1" si="17"/>
        <v>3</v>
      </c>
    </row>
    <row r="495" spans="1:3" x14ac:dyDescent="0.2">
      <c r="A495" s="74">
        <f t="shared" ca="1" si="16"/>
        <v>0.91167140540460867</v>
      </c>
      <c r="B495" s="62">
        <v>485</v>
      </c>
      <c r="C495" s="62">
        <f t="shared" ca="1" si="17"/>
        <v>3</v>
      </c>
    </row>
    <row r="496" spans="1:3" x14ac:dyDescent="0.2">
      <c r="A496" s="74">
        <f t="shared" ca="1" si="16"/>
        <v>0.63938445223397988</v>
      </c>
      <c r="B496" s="62">
        <v>486</v>
      </c>
      <c r="C496" s="62">
        <f t="shared" ca="1" si="17"/>
        <v>3</v>
      </c>
    </row>
    <row r="497" spans="1:3" x14ac:dyDescent="0.2">
      <c r="A497" s="74">
        <f t="shared" ca="1" si="16"/>
        <v>0.24936198571994728</v>
      </c>
      <c r="B497" s="62">
        <v>487</v>
      </c>
      <c r="C497" s="62">
        <f t="shared" ca="1" si="17"/>
        <v>2</v>
      </c>
    </row>
    <row r="498" spans="1:3" x14ac:dyDescent="0.2">
      <c r="A498" s="74">
        <f t="shared" ca="1" si="16"/>
        <v>0.216473244799957</v>
      </c>
      <c r="B498" s="62">
        <v>488</v>
      </c>
      <c r="C498" s="62">
        <f t="shared" ca="1" si="17"/>
        <v>2</v>
      </c>
    </row>
    <row r="499" spans="1:3" x14ac:dyDescent="0.2">
      <c r="A499" s="74">
        <f t="shared" ca="1" si="16"/>
        <v>0.56208183052054661</v>
      </c>
      <c r="B499" s="62">
        <v>489</v>
      </c>
      <c r="C499" s="62">
        <f t="shared" ca="1" si="17"/>
        <v>3</v>
      </c>
    </row>
    <row r="500" spans="1:3" x14ac:dyDescent="0.2">
      <c r="A500" s="74">
        <f t="shared" ca="1" si="16"/>
        <v>0.82602514393927096</v>
      </c>
      <c r="B500" s="62">
        <v>490</v>
      </c>
      <c r="C500" s="62">
        <f t="shared" ca="1" si="17"/>
        <v>3</v>
      </c>
    </row>
    <row r="501" spans="1:3" x14ac:dyDescent="0.2">
      <c r="A501" s="74">
        <f t="shared" ca="1" si="16"/>
        <v>0.50090732607582222</v>
      </c>
      <c r="B501" s="62">
        <v>491</v>
      </c>
      <c r="C501" s="62">
        <f t="shared" ca="1" si="17"/>
        <v>3</v>
      </c>
    </row>
    <row r="502" spans="1:3" x14ac:dyDescent="0.2">
      <c r="A502" s="74">
        <f t="shared" ca="1" si="16"/>
        <v>0.75435399948790438</v>
      </c>
      <c r="B502" s="62">
        <v>492</v>
      </c>
      <c r="C502" s="62">
        <f t="shared" ca="1" si="17"/>
        <v>3</v>
      </c>
    </row>
    <row r="503" spans="1:3" x14ac:dyDescent="0.2">
      <c r="A503" s="74">
        <f t="shared" ca="1" si="16"/>
        <v>0.51431997862438095</v>
      </c>
      <c r="B503" s="62">
        <v>493</v>
      </c>
      <c r="C503" s="62">
        <f t="shared" ca="1" si="17"/>
        <v>3</v>
      </c>
    </row>
    <row r="504" spans="1:3" x14ac:dyDescent="0.2">
      <c r="A504" s="74">
        <f t="shared" ca="1" si="16"/>
        <v>0.63441731339697005</v>
      </c>
      <c r="B504" s="62">
        <v>494</v>
      </c>
      <c r="C504" s="62">
        <f t="shared" ca="1" si="17"/>
        <v>3</v>
      </c>
    </row>
    <row r="505" spans="1:3" x14ac:dyDescent="0.2">
      <c r="A505" s="74">
        <f t="shared" ca="1" si="16"/>
        <v>0.14564787119805001</v>
      </c>
      <c r="B505" s="62">
        <v>495</v>
      </c>
      <c r="C505" s="62">
        <f t="shared" ca="1" si="17"/>
        <v>1</v>
      </c>
    </row>
    <row r="506" spans="1:3" x14ac:dyDescent="0.2">
      <c r="A506" s="74">
        <f t="shared" ca="1" si="16"/>
        <v>0.89425341975243788</v>
      </c>
      <c r="B506" s="62">
        <v>496</v>
      </c>
      <c r="C506" s="62">
        <f t="shared" ca="1" si="17"/>
        <v>3</v>
      </c>
    </row>
    <row r="507" spans="1:3" x14ac:dyDescent="0.2">
      <c r="A507" s="74">
        <f t="shared" ca="1" si="16"/>
        <v>0.42290690764977923</v>
      </c>
      <c r="B507" s="62">
        <v>497</v>
      </c>
      <c r="C507" s="62">
        <f t="shared" ca="1" si="17"/>
        <v>2</v>
      </c>
    </row>
    <row r="508" spans="1:3" x14ac:dyDescent="0.2">
      <c r="A508" s="74">
        <f t="shared" ca="1" si="16"/>
        <v>0.85681157392382612</v>
      </c>
      <c r="B508" s="62">
        <v>498</v>
      </c>
      <c r="C508" s="62">
        <f t="shared" ca="1" si="17"/>
        <v>3</v>
      </c>
    </row>
    <row r="509" spans="1:3" x14ac:dyDescent="0.2">
      <c r="A509" s="74">
        <f t="shared" ca="1" si="16"/>
        <v>0.53581993175430098</v>
      </c>
      <c r="B509" s="62">
        <v>499</v>
      </c>
      <c r="C509" s="62">
        <f t="shared" ca="1" si="17"/>
        <v>3</v>
      </c>
    </row>
    <row r="510" spans="1:3" x14ac:dyDescent="0.2">
      <c r="A510" s="74">
        <f t="shared" ca="1" si="16"/>
        <v>0.69368148113443662</v>
      </c>
      <c r="B510" s="62">
        <v>500</v>
      </c>
      <c r="C510" s="62">
        <f t="shared" ca="1" si="17"/>
        <v>3</v>
      </c>
    </row>
    <row r="511" spans="1:3" x14ac:dyDescent="0.2">
      <c r="A511" s="74">
        <f t="shared" ca="1" si="16"/>
        <v>0.44796476060809232</v>
      </c>
      <c r="B511" s="62">
        <v>501</v>
      </c>
      <c r="C511" s="62">
        <f t="shared" ca="1" si="17"/>
        <v>2</v>
      </c>
    </row>
    <row r="512" spans="1:3" x14ac:dyDescent="0.2">
      <c r="A512" s="74">
        <f t="shared" ca="1" si="16"/>
        <v>0.45265587793908035</v>
      </c>
      <c r="B512" s="62">
        <v>502</v>
      </c>
      <c r="C512" s="62">
        <f t="shared" ca="1" si="17"/>
        <v>2</v>
      </c>
    </row>
    <row r="513" spans="1:3" x14ac:dyDescent="0.2">
      <c r="A513" s="74">
        <f t="shared" ca="1" si="16"/>
        <v>0.74619027843461427</v>
      </c>
      <c r="B513" s="62">
        <v>503</v>
      </c>
      <c r="C513" s="62">
        <f t="shared" ca="1" si="17"/>
        <v>3</v>
      </c>
    </row>
    <row r="514" spans="1:3" x14ac:dyDescent="0.2">
      <c r="A514" s="74">
        <f t="shared" ca="1" si="16"/>
        <v>0.69824455249056205</v>
      </c>
      <c r="B514" s="62">
        <v>504</v>
      </c>
      <c r="C514" s="62">
        <f t="shared" ca="1" si="17"/>
        <v>3</v>
      </c>
    </row>
    <row r="515" spans="1:3" x14ac:dyDescent="0.2">
      <c r="A515" s="74">
        <f t="shared" ca="1" si="16"/>
        <v>0.77552148161274592</v>
      </c>
      <c r="B515" s="62">
        <v>505</v>
      </c>
      <c r="C515" s="62">
        <f t="shared" ca="1" si="17"/>
        <v>3</v>
      </c>
    </row>
    <row r="516" spans="1:3" x14ac:dyDescent="0.2">
      <c r="A516" s="74">
        <f t="shared" ca="1" si="16"/>
        <v>0.28380705218499658</v>
      </c>
      <c r="B516" s="62">
        <v>506</v>
      </c>
      <c r="C516" s="62">
        <f t="shared" ca="1" si="17"/>
        <v>2</v>
      </c>
    </row>
    <row r="517" spans="1:3" x14ac:dyDescent="0.2">
      <c r="A517" s="74">
        <f t="shared" ca="1" si="16"/>
        <v>7.1185953109258016E-2</v>
      </c>
      <c r="B517" s="62">
        <v>507</v>
      </c>
      <c r="C517" s="62">
        <f t="shared" ca="1" si="17"/>
        <v>1</v>
      </c>
    </row>
    <row r="518" spans="1:3" x14ac:dyDescent="0.2">
      <c r="A518" s="74">
        <f t="shared" ca="1" si="16"/>
        <v>0.42012773368568368</v>
      </c>
      <c r="B518" s="62">
        <v>508</v>
      </c>
      <c r="C518" s="62">
        <f t="shared" ca="1" si="17"/>
        <v>2</v>
      </c>
    </row>
    <row r="519" spans="1:3" x14ac:dyDescent="0.2">
      <c r="A519" s="74">
        <f t="shared" ca="1" si="16"/>
        <v>0.98147344453950358</v>
      </c>
      <c r="B519" s="62">
        <v>509</v>
      </c>
      <c r="C519" s="62">
        <f t="shared" ca="1" si="17"/>
        <v>3</v>
      </c>
    </row>
    <row r="520" spans="1:3" x14ac:dyDescent="0.2">
      <c r="A520" s="74">
        <f t="shared" ca="1" si="16"/>
        <v>0.48425206241083951</v>
      </c>
      <c r="B520" s="62">
        <v>510</v>
      </c>
      <c r="C520" s="62">
        <f t="shared" ca="1" si="17"/>
        <v>2</v>
      </c>
    </row>
    <row r="521" spans="1:3" x14ac:dyDescent="0.2">
      <c r="A521" s="74">
        <f t="shared" ca="1" si="16"/>
        <v>0.97218774132984609</v>
      </c>
      <c r="B521" s="62">
        <v>511</v>
      </c>
      <c r="C521" s="62">
        <f t="shared" ca="1" si="17"/>
        <v>3</v>
      </c>
    </row>
    <row r="522" spans="1:3" x14ac:dyDescent="0.2">
      <c r="A522" s="74">
        <f t="shared" ca="1" si="16"/>
        <v>0.81696198130987596</v>
      </c>
      <c r="B522" s="62">
        <v>512</v>
      </c>
      <c r="C522" s="62">
        <f t="shared" ca="1" si="17"/>
        <v>3</v>
      </c>
    </row>
    <row r="523" spans="1:3" x14ac:dyDescent="0.2">
      <c r="A523" s="74">
        <f t="shared" ca="1" si="16"/>
        <v>0.6098008811858936</v>
      </c>
      <c r="B523" s="62">
        <v>513</v>
      </c>
      <c r="C523" s="62">
        <f t="shared" ca="1" si="17"/>
        <v>3</v>
      </c>
    </row>
    <row r="524" spans="1:3" x14ac:dyDescent="0.2">
      <c r="A524" s="74">
        <f t="shared" ref="A524:A559" ca="1" si="18">RAND()</f>
        <v>0.45807951968231331</v>
      </c>
      <c r="B524" s="62">
        <v>514</v>
      </c>
      <c r="C524" s="62">
        <f t="shared" ref="C524:C559" ca="1" si="19">ROUNDUP((1/45)*(6*A524)^3 - (23/90)*(6*A524)^2 + (37/30)*(6*A524),0)</f>
        <v>2</v>
      </c>
    </row>
    <row r="525" spans="1:3" x14ac:dyDescent="0.2">
      <c r="A525" s="74">
        <f t="shared" ca="1" si="18"/>
        <v>0.66911708885704335</v>
      </c>
      <c r="B525" s="62">
        <v>515</v>
      </c>
      <c r="C525" s="62">
        <f t="shared" ca="1" si="19"/>
        <v>3</v>
      </c>
    </row>
    <row r="526" spans="1:3" x14ac:dyDescent="0.2">
      <c r="A526" s="74">
        <f t="shared" ca="1" si="18"/>
        <v>0.77722841214889493</v>
      </c>
      <c r="B526" s="62">
        <v>516</v>
      </c>
      <c r="C526" s="62">
        <f t="shared" ca="1" si="19"/>
        <v>3</v>
      </c>
    </row>
    <row r="527" spans="1:3" x14ac:dyDescent="0.2">
      <c r="A527" s="74">
        <f t="shared" ca="1" si="18"/>
        <v>0.54674718152958601</v>
      </c>
      <c r="B527" s="62">
        <v>517</v>
      </c>
      <c r="C527" s="62">
        <f t="shared" ca="1" si="19"/>
        <v>3</v>
      </c>
    </row>
    <row r="528" spans="1:3" x14ac:dyDescent="0.2">
      <c r="A528" s="74">
        <f t="shared" ca="1" si="18"/>
        <v>0.76903436816021464</v>
      </c>
      <c r="B528" s="62">
        <v>518</v>
      </c>
      <c r="C528" s="62">
        <f t="shared" ca="1" si="19"/>
        <v>3</v>
      </c>
    </row>
    <row r="529" spans="1:3" x14ac:dyDescent="0.2">
      <c r="A529" s="74">
        <f t="shared" ca="1" si="18"/>
        <v>0.97615131748417139</v>
      </c>
      <c r="B529" s="62">
        <v>519</v>
      </c>
      <c r="C529" s="62">
        <f t="shared" ca="1" si="19"/>
        <v>3</v>
      </c>
    </row>
    <row r="530" spans="1:3" x14ac:dyDescent="0.2">
      <c r="A530" s="74">
        <f t="shared" ca="1" si="18"/>
        <v>8.4885026373946793E-2</v>
      </c>
      <c r="B530" s="62">
        <v>520</v>
      </c>
      <c r="C530" s="62">
        <f t="shared" ca="1" si="19"/>
        <v>1</v>
      </c>
    </row>
    <row r="531" spans="1:3" x14ac:dyDescent="0.2">
      <c r="A531" s="74">
        <f t="shared" ca="1" si="18"/>
        <v>0.8261256040130609</v>
      </c>
      <c r="B531" s="62">
        <v>521</v>
      </c>
      <c r="C531" s="62">
        <f t="shared" ca="1" si="19"/>
        <v>3</v>
      </c>
    </row>
    <row r="532" spans="1:3" x14ac:dyDescent="0.2">
      <c r="A532" s="74">
        <f t="shared" ca="1" si="18"/>
        <v>0.28497523358630139</v>
      </c>
      <c r="B532" s="62">
        <v>522</v>
      </c>
      <c r="C532" s="62">
        <f t="shared" ca="1" si="19"/>
        <v>2</v>
      </c>
    </row>
    <row r="533" spans="1:3" x14ac:dyDescent="0.2">
      <c r="A533" s="74">
        <f t="shared" ca="1" si="18"/>
        <v>0.76577033747466816</v>
      </c>
      <c r="B533" s="62">
        <v>523</v>
      </c>
      <c r="C533" s="62">
        <f t="shared" ca="1" si="19"/>
        <v>3</v>
      </c>
    </row>
    <row r="534" spans="1:3" x14ac:dyDescent="0.2">
      <c r="A534" s="74">
        <f t="shared" ca="1" si="18"/>
        <v>0.70782345525103696</v>
      </c>
      <c r="B534" s="62">
        <v>524</v>
      </c>
      <c r="C534" s="62">
        <f t="shared" ca="1" si="19"/>
        <v>3</v>
      </c>
    </row>
    <row r="535" spans="1:3" x14ac:dyDescent="0.2">
      <c r="A535" s="74">
        <f t="shared" ca="1" si="18"/>
        <v>0.92785039531849534</v>
      </c>
      <c r="B535" s="62">
        <v>525</v>
      </c>
      <c r="C535" s="62">
        <f t="shared" ca="1" si="19"/>
        <v>3</v>
      </c>
    </row>
    <row r="536" spans="1:3" x14ac:dyDescent="0.2">
      <c r="A536" s="74">
        <f t="shared" ca="1" si="18"/>
        <v>0.68296767127683178</v>
      </c>
      <c r="B536" s="62">
        <v>526</v>
      </c>
      <c r="C536" s="62">
        <f t="shared" ca="1" si="19"/>
        <v>3</v>
      </c>
    </row>
    <row r="537" spans="1:3" x14ac:dyDescent="0.2">
      <c r="A537" s="74">
        <f t="shared" ca="1" si="18"/>
        <v>0.3684113081744077</v>
      </c>
      <c r="B537" s="62">
        <v>527</v>
      </c>
      <c r="C537" s="62">
        <f t="shared" ca="1" si="19"/>
        <v>2</v>
      </c>
    </row>
    <row r="538" spans="1:3" x14ac:dyDescent="0.2">
      <c r="A538" s="74">
        <f t="shared" ca="1" si="18"/>
        <v>0.66085053588927722</v>
      </c>
      <c r="B538" s="62">
        <v>528</v>
      </c>
      <c r="C538" s="62">
        <f t="shared" ca="1" si="19"/>
        <v>3</v>
      </c>
    </row>
    <row r="539" spans="1:3" x14ac:dyDescent="0.2">
      <c r="A539" s="74">
        <f t="shared" ca="1" si="18"/>
        <v>0.39655046821086193</v>
      </c>
      <c r="B539" s="62">
        <v>529</v>
      </c>
      <c r="C539" s="62">
        <f t="shared" ca="1" si="19"/>
        <v>2</v>
      </c>
    </row>
    <row r="540" spans="1:3" x14ac:dyDescent="0.2">
      <c r="A540" s="74">
        <f t="shared" ca="1" si="18"/>
        <v>0.48389432550784572</v>
      </c>
      <c r="B540" s="62">
        <v>530</v>
      </c>
      <c r="C540" s="62">
        <f t="shared" ca="1" si="19"/>
        <v>2</v>
      </c>
    </row>
    <row r="541" spans="1:3" x14ac:dyDescent="0.2">
      <c r="A541" s="74">
        <f t="shared" ca="1" si="18"/>
        <v>0.40917388148869049</v>
      </c>
      <c r="B541" s="62">
        <v>531</v>
      </c>
      <c r="C541" s="62">
        <f t="shared" ca="1" si="19"/>
        <v>2</v>
      </c>
    </row>
    <row r="542" spans="1:3" x14ac:dyDescent="0.2">
      <c r="A542" s="74">
        <f t="shared" ca="1" si="18"/>
        <v>0.35722364333830559</v>
      </c>
      <c r="B542" s="62">
        <v>532</v>
      </c>
      <c r="C542" s="62">
        <f t="shared" ca="1" si="19"/>
        <v>2</v>
      </c>
    </row>
    <row r="543" spans="1:3" x14ac:dyDescent="0.2">
      <c r="A543" s="74">
        <f t="shared" ca="1" si="18"/>
        <v>0.81265970690915179</v>
      </c>
      <c r="B543" s="62">
        <v>533</v>
      </c>
      <c r="C543" s="62">
        <f t="shared" ca="1" si="19"/>
        <v>3</v>
      </c>
    </row>
    <row r="544" spans="1:3" x14ac:dyDescent="0.2">
      <c r="A544" s="74">
        <f t="shared" ca="1" si="18"/>
        <v>0.72256827214668162</v>
      </c>
      <c r="B544" s="62">
        <v>534</v>
      </c>
      <c r="C544" s="62">
        <f t="shared" ca="1" si="19"/>
        <v>3</v>
      </c>
    </row>
    <row r="545" spans="1:3" x14ac:dyDescent="0.2">
      <c r="A545" s="74">
        <f t="shared" ca="1" si="18"/>
        <v>0.67078261742566458</v>
      </c>
      <c r="B545" s="62">
        <v>535</v>
      </c>
      <c r="C545" s="62">
        <f t="shared" ca="1" si="19"/>
        <v>3</v>
      </c>
    </row>
    <row r="546" spans="1:3" x14ac:dyDescent="0.2">
      <c r="A546" s="74">
        <f t="shared" ca="1" si="18"/>
        <v>0.31114158108738843</v>
      </c>
      <c r="B546" s="62">
        <v>536</v>
      </c>
      <c r="C546" s="62">
        <f t="shared" ca="1" si="19"/>
        <v>2</v>
      </c>
    </row>
    <row r="547" spans="1:3" x14ac:dyDescent="0.2">
      <c r="A547" s="74">
        <f t="shared" ca="1" si="18"/>
        <v>0.20734514506893376</v>
      </c>
      <c r="B547" s="62">
        <v>537</v>
      </c>
      <c r="C547" s="62">
        <f t="shared" ca="1" si="19"/>
        <v>2</v>
      </c>
    </row>
    <row r="548" spans="1:3" x14ac:dyDescent="0.2">
      <c r="A548" s="74">
        <f t="shared" ca="1" si="18"/>
        <v>0.27929710431626964</v>
      </c>
      <c r="B548" s="62">
        <v>538</v>
      </c>
      <c r="C548" s="62">
        <f t="shared" ca="1" si="19"/>
        <v>2</v>
      </c>
    </row>
    <row r="549" spans="1:3" x14ac:dyDescent="0.2">
      <c r="A549" s="74">
        <f t="shared" ca="1" si="18"/>
        <v>0.747345639787247</v>
      </c>
      <c r="B549" s="62">
        <v>539</v>
      </c>
      <c r="C549" s="62">
        <f t="shared" ca="1" si="19"/>
        <v>3</v>
      </c>
    </row>
    <row r="550" spans="1:3" x14ac:dyDescent="0.2">
      <c r="A550" s="74">
        <f t="shared" ca="1" si="18"/>
        <v>2.5806333997734354E-3</v>
      </c>
      <c r="B550" s="62">
        <v>540</v>
      </c>
      <c r="C550" s="62">
        <f t="shared" ca="1" si="19"/>
        <v>1</v>
      </c>
    </row>
    <row r="551" spans="1:3" x14ac:dyDescent="0.2">
      <c r="A551" s="74">
        <f t="shared" ca="1" si="18"/>
        <v>3.7538381415020083E-2</v>
      </c>
      <c r="B551" s="62">
        <v>541</v>
      </c>
      <c r="C551" s="62">
        <f t="shared" ca="1" si="19"/>
        <v>1</v>
      </c>
    </row>
    <row r="552" spans="1:3" x14ac:dyDescent="0.2">
      <c r="A552" s="74">
        <f t="shared" ca="1" si="18"/>
        <v>0.48638258773059195</v>
      </c>
      <c r="B552" s="62">
        <v>542</v>
      </c>
      <c r="C552" s="62">
        <f t="shared" ca="1" si="19"/>
        <v>2</v>
      </c>
    </row>
    <row r="553" spans="1:3" x14ac:dyDescent="0.2">
      <c r="A553" s="74">
        <f t="shared" ca="1" si="18"/>
        <v>0.57275164168597437</v>
      </c>
      <c r="B553" s="62">
        <v>543</v>
      </c>
      <c r="C553" s="62">
        <f t="shared" ca="1" si="19"/>
        <v>3</v>
      </c>
    </row>
    <row r="554" spans="1:3" x14ac:dyDescent="0.2">
      <c r="A554" s="74">
        <f t="shared" ca="1" si="18"/>
        <v>0.66867639338642748</v>
      </c>
      <c r="B554" s="62">
        <v>544</v>
      </c>
      <c r="C554" s="62">
        <f t="shared" ca="1" si="19"/>
        <v>3</v>
      </c>
    </row>
    <row r="555" spans="1:3" x14ac:dyDescent="0.2">
      <c r="A555" s="74">
        <f t="shared" ca="1" si="18"/>
        <v>0.79116539381268547</v>
      </c>
      <c r="B555" s="62">
        <v>545</v>
      </c>
      <c r="C555" s="62">
        <f t="shared" ca="1" si="19"/>
        <v>3</v>
      </c>
    </row>
    <row r="556" spans="1:3" x14ac:dyDescent="0.2">
      <c r="A556" s="74">
        <f t="shared" ca="1" si="18"/>
        <v>0.74821593787116247</v>
      </c>
      <c r="B556" s="62">
        <v>546</v>
      </c>
      <c r="C556" s="62">
        <f t="shared" ca="1" si="19"/>
        <v>3</v>
      </c>
    </row>
    <row r="557" spans="1:3" x14ac:dyDescent="0.2">
      <c r="A557" s="74">
        <f t="shared" ca="1" si="18"/>
        <v>7.6399221515104698E-2</v>
      </c>
      <c r="B557" s="62">
        <v>547</v>
      </c>
      <c r="C557" s="62">
        <f t="shared" ca="1" si="19"/>
        <v>1</v>
      </c>
    </row>
    <row r="558" spans="1:3" x14ac:dyDescent="0.2">
      <c r="A558" s="74">
        <f t="shared" ca="1" si="18"/>
        <v>0.70291381177268675</v>
      </c>
      <c r="B558" s="62">
        <v>548</v>
      </c>
      <c r="C558" s="62">
        <f t="shared" ca="1" si="19"/>
        <v>3</v>
      </c>
    </row>
    <row r="559" spans="1:3" x14ac:dyDescent="0.2">
      <c r="A559" s="74">
        <f t="shared" ca="1" si="18"/>
        <v>0.67007864640452985</v>
      </c>
      <c r="B559" s="62">
        <v>549</v>
      </c>
      <c r="C559" s="62">
        <f t="shared" ca="1" si="19"/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7"/>
  <sheetViews>
    <sheetView workbookViewId="0">
      <selection activeCell="H37" sqref="H37"/>
    </sheetView>
  </sheetViews>
  <sheetFormatPr defaultColWidth="8.85546875" defaultRowHeight="12.75" x14ac:dyDescent="0.2"/>
  <cols>
    <col min="1" max="1" width="8.42578125" customWidth="1"/>
    <col min="2" max="2" width="17.42578125" bestFit="1" customWidth="1"/>
    <col min="3" max="3" width="10.7109375" customWidth="1"/>
    <col min="4" max="4" width="11" customWidth="1"/>
    <col min="9" max="9" width="13.140625" bestFit="1" customWidth="1"/>
  </cols>
  <sheetData>
    <row r="8" spans="1:11" x14ac:dyDescent="0.2">
      <c r="A8" s="6"/>
      <c r="B8" s="7"/>
      <c r="C8" s="8"/>
      <c r="D8" s="8"/>
      <c r="E8" s="8"/>
      <c r="F8" s="8"/>
      <c r="G8" s="8"/>
      <c r="H8" s="6"/>
      <c r="I8" s="9"/>
      <c r="J8" s="10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11"/>
      <c r="K9" s="6"/>
    </row>
    <row r="10" spans="1:11" x14ac:dyDescent="0.2">
      <c r="A10" s="6"/>
      <c r="B10" s="7"/>
      <c r="C10" s="7"/>
      <c r="D10" s="6"/>
      <c r="E10" s="6"/>
      <c r="F10" s="6"/>
      <c r="G10" s="6"/>
      <c r="H10" s="6"/>
      <c r="I10" s="6"/>
      <c r="J10" s="11"/>
      <c r="K10" s="6"/>
    </row>
    <row r="11" spans="1:11" x14ac:dyDescent="0.2">
      <c r="A11" s="6"/>
      <c r="B11" s="7"/>
      <c r="C11" s="7"/>
      <c r="D11" s="6"/>
      <c r="E11" s="6"/>
      <c r="F11" s="6"/>
      <c r="G11" s="6"/>
      <c r="H11" s="6"/>
      <c r="I11" s="6"/>
      <c r="J11" s="11"/>
      <c r="K11" s="6"/>
    </row>
    <row r="12" spans="1:11" x14ac:dyDescent="0.2">
      <c r="A12" s="6"/>
      <c r="B12" s="6"/>
      <c r="C12" s="6"/>
      <c r="D12" s="6"/>
      <c r="E12" s="6"/>
      <c r="F12" s="6"/>
      <c r="G12" s="6"/>
      <c r="H12" s="6"/>
      <c r="I12" s="6"/>
      <c r="J12" s="11"/>
      <c r="K12" s="6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11"/>
      <c r="K13" s="6"/>
    </row>
    <row r="14" spans="1:11" x14ac:dyDescent="0.2">
      <c r="A14" s="6"/>
      <c r="B14" s="6"/>
      <c r="C14" s="12"/>
      <c r="D14" s="6"/>
      <c r="E14" s="6"/>
      <c r="F14" s="6"/>
      <c r="G14" s="6"/>
      <c r="H14" s="6"/>
      <c r="I14" s="6"/>
      <c r="J14" s="11"/>
      <c r="K14" s="6"/>
    </row>
    <row r="15" spans="1:11" x14ac:dyDescent="0.2">
      <c r="A15" s="6"/>
      <c r="B15" s="6"/>
      <c r="C15" s="6"/>
      <c r="D15" s="6"/>
      <c r="E15" s="6"/>
      <c r="F15" s="6"/>
      <c r="G15" s="6"/>
      <c r="H15" s="6"/>
      <c r="I15" s="6"/>
      <c r="J15" s="11"/>
      <c r="K15" s="6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5" x14ac:dyDescent="0.2">
      <c r="A17" s="6"/>
      <c r="B17" s="6"/>
      <c r="C17" s="12"/>
      <c r="D17" s="6"/>
      <c r="E17" s="6"/>
      <c r="F17" s="6"/>
      <c r="G17" s="6"/>
      <c r="H17" s="6"/>
      <c r="I17" s="6"/>
      <c r="J17" s="6"/>
      <c r="K17" s="6"/>
    </row>
    <row r="18" spans="1:15" ht="13.5" thickBo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5" ht="16.5" thickBot="1" x14ac:dyDescent="0.25">
      <c r="A19" s="6"/>
      <c r="B19" s="13"/>
      <c r="C19" s="14"/>
      <c r="D19" s="127" t="s">
        <v>2</v>
      </c>
      <c r="E19" s="128"/>
      <c r="F19" s="128"/>
      <c r="G19" s="128"/>
      <c r="H19" s="128"/>
      <c r="I19" s="129"/>
      <c r="J19" s="6"/>
      <c r="K19" s="6"/>
    </row>
    <row r="20" spans="1:15" ht="32.25" thickBot="1" x14ac:dyDescent="0.25">
      <c r="A20" s="6"/>
      <c r="B20" s="15"/>
      <c r="C20" s="16"/>
      <c r="D20" s="17" t="s">
        <v>3</v>
      </c>
      <c r="E20" s="17" t="s">
        <v>4</v>
      </c>
      <c r="F20" s="17" t="s">
        <v>5</v>
      </c>
      <c r="G20" s="17" t="s">
        <v>6</v>
      </c>
      <c r="H20" s="17" t="s">
        <v>7</v>
      </c>
      <c r="I20" s="17" t="s">
        <v>8</v>
      </c>
      <c r="J20" s="6"/>
      <c r="K20" s="6"/>
    </row>
    <row r="21" spans="1:15" ht="16.5" thickBot="1" x14ac:dyDescent="0.25">
      <c r="A21" s="6"/>
      <c r="B21" s="130" t="s">
        <v>9</v>
      </c>
      <c r="C21" s="17">
        <v>1</v>
      </c>
      <c r="D21" s="17">
        <v>34</v>
      </c>
      <c r="E21" s="17">
        <v>65</v>
      </c>
      <c r="F21" s="17">
        <v>17</v>
      </c>
      <c r="G21" s="17">
        <v>21</v>
      </c>
      <c r="H21" s="17">
        <v>13</v>
      </c>
      <c r="I21" s="17">
        <v>150</v>
      </c>
      <c r="J21" s="6"/>
      <c r="K21" s="6"/>
    </row>
    <row r="22" spans="1:15" ht="16.5" thickBot="1" x14ac:dyDescent="0.25">
      <c r="A22" s="6"/>
      <c r="B22" s="131"/>
      <c r="C22" s="17">
        <v>2</v>
      </c>
      <c r="D22" s="17">
        <v>23</v>
      </c>
      <c r="E22" s="17">
        <v>52</v>
      </c>
      <c r="F22" s="17">
        <v>25</v>
      </c>
      <c r="G22" s="17">
        <v>19</v>
      </c>
      <c r="H22" s="17">
        <v>6</v>
      </c>
      <c r="I22" s="17">
        <v>125</v>
      </c>
      <c r="J22" s="6"/>
      <c r="K22" s="6"/>
    </row>
    <row r="23" spans="1:15" ht="16.5" thickBot="1" x14ac:dyDescent="0.25">
      <c r="A23" s="6"/>
      <c r="B23" s="132"/>
      <c r="C23" s="17">
        <v>3</v>
      </c>
      <c r="D23" s="17">
        <v>32</v>
      </c>
      <c r="E23" s="17">
        <v>28</v>
      </c>
      <c r="F23" s="17">
        <v>16</v>
      </c>
      <c r="G23" s="17">
        <v>14</v>
      </c>
      <c r="H23" s="17">
        <v>10</v>
      </c>
      <c r="I23" s="17">
        <v>100</v>
      </c>
      <c r="J23" s="6"/>
      <c r="K23" s="6"/>
    </row>
    <row r="24" spans="1:15" ht="16.5" thickBot="1" x14ac:dyDescent="0.25">
      <c r="A24" s="6"/>
      <c r="B24" s="18"/>
      <c r="C24" s="17" t="s">
        <v>10</v>
      </c>
      <c r="D24" s="17">
        <v>89</v>
      </c>
      <c r="E24" s="17">
        <v>145</v>
      </c>
      <c r="F24" s="17">
        <v>58</v>
      </c>
      <c r="G24" s="17">
        <v>54</v>
      </c>
      <c r="H24" s="17">
        <v>29</v>
      </c>
      <c r="I24" s="17">
        <v>375</v>
      </c>
      <c r="J24" s="6"/>
      <c r="K24" s="6"/>
    </row>
    <row r="26" spans="1:15" x14ac:dyDescent="0.2">
      <c r="B26" s="7" t="s">
        <v>43</v>
      </c>
      <c r="C26" s="7" t="s">
        <v>56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">
      <c r="B27" s="7" t="s">
        <v>42</v>
      </c>
      <c r="C27" s="7" t="s">
        <v>57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3.5" thickBot="1" x14ac:dyDescent="0.25">
      <c r="B28" s="7"/>
      <c r="C28" s="12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32.25" thickBot="1" x14ac:dyDescent="0.25">
      <c r="B29" s="7"/>
      <c r="C29" s="116"/>
      <c r="D29" s="119" t="s">
        <v>3</v>
      </c>
      <c r="E29" s="119" t="s">
        <v>4</v>
      </c>
      <c r="F29" s="119" t="s">
        <v>5</v>
      </c>
      <c r="G29" s="119" t="s">
        <v>6</v>
      </c>
      <c r="H29" s="119" t="s">
        <v>7</v>
      </c>
      <c r="I29" s="115" t="s">
        <v>50</v>
      </c>
      <c r="J29" s="115" t="s">
        <v>51</v>
      </c>
      <c r="K29" s="12" t="s">
        <v>69</v>
      </c>
      <c r="L29" s="6"/>
      <c r="M29" s="6"/>
      <c r="N29" s="6"/>
      <c r="O29" s="6"/>
    </row>
    <row r="30" spans="1:15" ht="13.5" thickBot="1" x14ac:dyDescent="0.25">
      <c r="B30" s="12" t="s">
        <v>61</v>
      </c>
      <c r="C30" s="117" t="s">
        <v>58</v>
      </c>
      <c r="D30" s="1">
        <f>(D21/$I21-D22/$I22)^2/(D21+D22)</f>
        <v>3.1937621832358665E-5</v>
      </c>
      <c r="E30" s="1">
        <f>(E21/$I21-E22/$I22)^2/(E21+E22)</f>
        <v>2.5679012345679115E-6</v>
      </c>
      <c r="F30" s="1">
        <f>(F21/$I21-F22/$I22)^2/(F21+F22)</f>
        <v>1.7883597883597892E-4</v>
      </c>
      <c r="G30" s="1">
        <f t="shared" ref="G30" si="0">(G21/$I21-G22/$I22)^2/(G21+G22)</f>
        <v>3.5999999999999901E-6</v>
      </c>
      <c r="H30" s="1">
        <f>(H21/$I21-H22/$I22)^2/(H21+H22)</f>
        <v>7.8690058479532178E-5</v>
      </c>
      <c r="I30" s="113">
        <f>SUM(D30:H30)*I21*I22</f>
        <v>5.5430917571707052</v>
      </c>
      <c r="J30" s="133">
        <f>_xlfn.CHISQ.INV.RT(1-D34,D35-1)</f>
        <v>9.487729036781154</v>
      </c>
      <c r="K30" s="12" t="s">
        <v>63</v>
      </c>
      <c r="L30" s="6"/>
      <c r="M30" s="6"/>
      <c r="N30" s="6"/>
      <c r="O30" s="6"/>
    </row>
    <row r="31" spans="1:15" ht="16.5" thickBot="1" x14ac:dyDescent="0.25">
      <c r="B31" s="6"/>
      <c r="C31" s="155" t="s">
        <v>59</v>
      </c>
      <c r="D31" s="1">
        <f>(D22/$I22-D23/$I23)^2/(D22+D23)</f>
        <v>3.3629090909090915E-4</v>
      </c>
      <c r="E31" s="1">
        <f t="shared" ref="E31:H31" si="1">(E22/$I22-E23/$I23)^2/(E22+E23)</f>
        <v>2.3119999999999985E-4</v>
      </c>
      <c r="F31" s="1">
        <f t="shared" si="1"/>
        <v>3.9024390243902457E-5</v>
      </c>
      <c r="G31" s="1">
        <f t="shared" si="1"/>
        <v>4.3636363636363512E-6</v>
      </c>
      <c r="H31" s="1">
        <f t="shared" si="1"/>
        <v>1.6900000000000004E-4</v>
      </c>
      <c r="I31" s="118">
        <f>SUM(D31:H31)*I22*I23</f>
        <v>9.7484866962305983</v>
      </c>
      <c r="J31" s="134"/>
      <c r="K31" s="12" t="s">
        <v>101</v>
      </c>
      <c r="L31" s="6"/>
      <c r="M31" s="6"/>
      <c r="N31" s="6"/>
      <c r="O31" s="6"/>
    </row>
    <row r="32" spans="1:15" ht="13.5" thickBot="1" x14ac:dyDescent="0.25">
      <c r="B32" s="52"/>
      <c r="C32" s="156" t="s">
        <v>60</v>
      </c>
      <c r="D32" s="1">
        <f>(D23/$I23-D21/$I21)^2/(D23+D21)</f>
        <v>1.3198653198653204E-4</v>
      </c>
      <c r="E32" s="1">
        <f t="shared" ref="E32:H32" si="2">(E23/$I23-E21/$I21)^2/(E23+E21)</f>
        <v>2.5280764635603344E-4</v>
      </c>
      <c r="F32" s="1">
        <f t="shared" si="2"/>
        <v>6.5993265993266018E-5</v>
      </c>
      <c r="G32" s="1">
        <f t="shared" si="2"/>
        <v>0</v>
      </c>
      <c r="H32" s="1">
        <f t="shared" si="2"/>
        <v>7.7294685990338199E-6</v>
      </c>
      <c r="I32" s="114">
        <f>SUM(D32:H32)*I23*I21</f>
        <v>6.8777536940229798</v>
      </c>
      <c r="J32" s="135"/>
      <c r="K32" s="12" t="s">
        <v>63</v>
      </c>
      <c r="L32" s="6"/>
      <c r="M32" s="6"/>
      <c r="N32" s="6"/>
      <c r="O32" s="6"/>
    </row>
    <row r="33" spans="2:15" x14ac:dyDescent="0.2">
      <c r="B33" s="52"/>
      <c r="C33" s="53"/>
      <c r="D33" s="53"/>
      <c r="E33" s="53"/>
      <c r="F33" s="53"/>
      <c r="G33" s="53"/>
      <c r="H33" s="19"/>
      <c r="I33" s="19"/>
      <c r="J33" s="7"/>
      <c r="K33" s="7"/>
      <c r="L33" s="6"/>
      <c r="M33" s="6"/>
      <c r="N33" s="6"/>
      <c r="O33" s="6"/>
    </row>
    <row r="34" spans="2:15" ht="15" x14ac:dyDescent="0.25">
      <c r="B34" s="6"/>
      <c r="C34" s="97" t="s">
        <v>48</v>
      </c>
      <c r="D34" s="19">
        <v>0.95</v>
      </c>
      <c r="E34" s="97"/>
      <c r="F34" s="53"/>
      <c r="G34" s="53"/>
      <c r="H34" s="19"/>
      <c r="I34" s="154" t="s">
        <v>64</v>
      </c>
      <c r="J34" s="152" t="s">
        <v>65</v>
      </c>
      <c r="K34" s="7"/>
      <c r="L34" s="6"/>
      <c r="M34" s="6"/>
      <c r="N34" s="6"/>
      <c r="O34" s="6"/>
    </row>
    <row r="35" spans="2:15" x14ac:dyDescent="0.2">
      <c r="B35" s="6"/>
      <c r="C35" s="12" t="s">
        <v>46</v>
      </c>
      <c r="D35" s="6">
        <v>5</v>
      </c>
      <c r="E35" s="12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</sheetData>
  <mergeCells count="3">
    <mergeCell ref="D19:I19"/>
    <mergeCell ref="B21:B23"/>
    <mergeCell ref="J30:J32"/>
  </mergeCells>
  <phoneticPr fontId="5" type="noConversion"/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0"/>
  <sheetViews>
    <sheetView topLeftCell="A13" workbookViewId="0">
      <selection activeCell="C44" sqref="C44"/>
    </sheetView>
  </sheetViews>
  <sheetFormatPr defaultColWidth="8.85546875" defaultRowHeight="12.75" x14ac:dyDescent="0.2"/>
  <cols>
    <col min="2" max="2" width="14.28515625" customWidth="1"/>
    <col min="3" max="3" width="11.42578125" customWidth="1"/>
    <col min="4" max="4" width="13" customWidth="1"/>
    <col min="6" max="6" width="12.28515625" customWidth="1"/>
    <col min="8" max="8" width="10.7109375" bestFit="1" customWidth="1"/>
  </cols>
  <sheetData>
    <row r="3" spans="2:12" ht="99.75" customHeight="1" x14ac:dyDescent="0.2"/>
    <row r="4" spans="2:12" x14ac:dyDescent="0.2">
      <c r="J4" s="2" t="s">
        <v>43</v>
      </c>
      <c r="K4" s="2" t="s">
        <v>112</v>
      </c>
    </row>
    <row r="5" spans="2:12" x14ac:dyDescent="0.2">
      <c r="J5" s="2" t="s">
        <v>66</v>
      </c>
      <c r="K5" s="2" t="s">
        <v>67</v>
      </c>
    </row>
    <row r="6" spans="2:12" x14ac:dyDescent="0.2">
      <c r="L6" s="3"/>
    </row>
    <row r="7" spans="2:12" s="3" customFormat="1" ht="30.75" customHeight="1" thickBot="1" x14ac:dyDescent="0.25">
      <c r="B7"/>
      <c r="C7"/>
      <c r="D7"/>
      <c r="E7"/>
      <c r="F7"/>
      <c r="G7"/>
      <c r="H7"/>
      <c r="I7"/>
    </row>
    <row r="8" spans="2:12" ht="63.75" thickBot="1" x14ac:dyDescent="0.25">
      <c r="C8" s="28" t="s">
        <v>11</v>
      </c>
      <c r="D8" s="28" t="s">
        <v>12</v>
      </c>
      <c r="E8" s="28" t="s">
        <v>13</v>
      </c>
      <c r="F8" s="28" t="s">
        <v>14</v>
      </c>
      <c r="G8" s="30" t="s">
        <v>52</v>
      </c>
      <c r="H8" s="31" t="s">
        <v>68</v>
      </c>
      <c r="I8" s="31"/>
      <c r="J8" s="32"/>
      <c r="K8" s="33"/>
    </row>
    <row r="9" spans="2:12" ht="16.5" thickBot="1" x14ac:dyDescent="0.3">
      <c r="C9" s="20">
        <v>1</v>
      </c>
      <c r="D9" s="20">
        <v>130</v>
      </c>
      <c r="E9" s="20">
        <v>137.5</v>
      </c>
      <c r="F9" s="21">
        <v>12</v>
      </c>
      <c r="G9" s="160">
        <f>_xlfn.NORM.DIST(E9,$D$19,$D$20,TRUE)-0</f>
        <v>0.12759268648488303</v>
      </c>
      <c r="H9" s="22">
        <f>(F9-$F$18*G9)^2/($F$18*G9)</f>
        <v>0.31480656943404317</v>
      </c>
      <c r="I9" s="22"/>
      <c r="J9" s="3" t="s">
        <v>46</v>
      </c>
      <c r="K9" s="3">
        <f>COUNT(C9:C17)</f>
        <v>9</v>
      </c>
    </row>
    <row r="10" spans="2:12" ht="16.5" thickBot="1" x14ac:dyDescent="0.3">
      <c r="C10" s="20">
        <v>2</v>
      </c>
      <c r="D10" s="20">
        <v>137.5</v>
      </c>
      <c r="E10" s="20">
        <v>140.5</v>
      </c>
      <c r="F10" s="21">
        <v>6</v>
      </c>
      <c r="G10" s="124">
        <f>_xlfn.NORM.DIST(E10,$D$19,$D$20,TRUE)-_xlfn.NORM.DIST(D10,$D$19,$D$20,TRUE)</f>
        <v>9.5465737375758114E-2</v>
      </c>
      <c r="H10" s="22">
        <f t="shared" ref="H10:H17" si="0">(F10-$F$18*G10)^2/($F$18*G10)</f>
        <v>0.35099202528329221</v>
      </c>
      <c r="I10" s="22"/>
      <c r="J10" s="3" t="s">
        <v>47</v>
      </c>
      <c r="K10">
        <f>SUM(F9:F17)</f>
        <v>80</v>
      </c>
    </row>
    <row r="11" spans="2:12" ht="16.5" thickBot="1" x14ac:dyDescent="0.3">
      <c r="C11" s="20">
        <v>3</v>
      </c>
      <c r="D11" s="20">
        <v>140.5</v>
      </c>
      <c r="E11" s="20">
        <v>143.5</v>
      </c>
      <c r="F11" s="21">
        <v>11</v>
      </c>
      <c r="G11" s="124">
        <f t="shared" ref="G11:G16" si="1">_xlfn.NORM.DIST(E11,$D$19,$D$20,TRUE)-_xlfn.NORM.DIST(D11,$D$19,$D$20,TRUE)</f>
        <v>0.12670290368066403</v>
      </c>
      <c r="H11" s="22">
        <f t="shared" si="0"/>
        <v>7.3606703898647222E-2</v>
      </c>
      <c r="I11" s="22"/>
      <c r="J11" s="3" t="s">
        <v>48</v>
      </c>
      <c r="K11">
        <v>0.95</v>
      </c>
    </row>
    <row r="12" spans="2:12" ht="16.5" thickBot="1" x14ac:dyDescent="0.3">
      <c r="C12" s="20">
        <v>4</v>
      </c>
      <c r="D12" s="20">
        <v>143.5</v>
      </c>
      <c r="E12" s="20">
        <v>145.5</v>
      </c>
      <c r="F12" s="21">
        <v>10</v>
      </c>
      <c r="G12" s="124">
        <f t="shared" si="1"/>
        <v>9.6410856633065756E-2</v>
      </c>
      <c r="H12" s="22">
        <f t="shared" si="0"/>
        <v>0.67821334401445388</v>
      </c>
      <c r="I12" s="22"/>
      <c r="J12" s="22"/>
    </row>
    <row r="13" spans="2:12" ht="16.5" thickBot="1" x14ac:dyDescent="0.3">
      <c r="C13" s="20">
        <v>5</v>
      </c>
      <c r="D13" s="20">
        <v>145.5</v>
      </c>
      <c r="E13" s="20">
        <v>147.5</v>
      </c>
      <c r="F13" s="21">
        <v>9</v>
      </c>
      <c r="G13" s="124">
        <f t="shared" si="1"/>
        <v>9.9719478453686505E-2</v>
      </c>
      <c r="H13" s="22">
        <f t="shared" si="0"/>
        <v>0.1310409829884103</v>
      </c>
      <c r="I13" s="22"/>
      <c r="J13" s="22"/>
    </row>
    <row r="14" spans="2:12" ht="16.5" thickBot="1" x14ac:dyDescent="0.3">
      <c r="C14" s="20">
        <v>6</v>
      </c>
      <c r="D14" s="20">
        <v>147.5</v>
      </c>
      <c r="E14" s="20">
        <v>150.5</v>
      </c>
      <c r="F14" s="21">
        <v>6</v>
      </c>
      <c r="G14" s="124">
        <f t="shared" si="1"/>
        <v>0.14247576355844027</v>
      </c>
      <c r="H14" s="22">
        <f t="shared" si="0"/>
        <v>2.5564930085400857</v>
      </c>
      <c r="I14" s="22"/>
      <c r="J14" s="22"/>
    </row>
    <row r="15" spans="2:12" ht="16.5" thickBot="1" x14ac:dyDescent="0.3">
      <c r="C15" s="20">
        <v>7</v>
      </c>
      <c r="D15" s="20">
        <v>150.5</v>
      </c>
      <c r="E15" s="20">
        <v>154.5</v>
      </c>
      <c r="F15" s="21">
        <v>10</v>
      </c>
      <c r="G15" s="124">
        <f t="shared" si="1"/>
        <v>0.1511511516090126</v>
      </c>
      <c r="H15" s="22">
        <f t="shared" si="0"/>
        <v>0.3619596533391069</v>
      </c>
      <c r="I15" s="22"/>
      <c r="J15" s="22"/>
    </row>
    <row r="16" spans="2:12" ht="16.5" thickBot="1" x14ac:dyDescent="0.3">
      <c r="C16" s="20">
        <v>8</v>
      </c>
      <c r="D16" s="20">
        <v>154.5</v>
      </c>
      <c r="E16" s="20">
        <v>157.5</v>
      </c>
      <c r="F16" s="21">
        <v>7</v>
      </c>
      <c r="G16" s="124">
        <f t="shared" si="1"/>
        <v>7.4891263122148555E-2</v>
      </c>
      <c r="H16" s="22">
        <f t="shared" si="0"/>
        <v>0.16982514544650401</v>
      </c>
      <c r="I16" s="22"/>
      <c r="J16" s="161"/>
      <c r="K16" s="159"/>
    </row>
    <row r="17" spans="3:16" ht="16.5" thickBot="1" x14ac:dyDescent="0.3">
      <c r="C17" s="20">
        <v>9</v>
      </c>
      <c r="D17" s="20">
        <v>157.5</v>
      </c>
      <c r="E17" s="20">
        <v>161</v>
      </c>
      <c r="F17" s="21">
        <v>9</v>
      </c>
      <c r="G17" s="160">
        <f>1-_xlfn.NORM.DIST(D17,$D$19,$D$20,TRUE)</f>
        <v>8.5590159082341133E-2</v>
      </c>
      <c r="H17" s="22">
        <f t="shared" si="0"/>
        <v>0.67684373622164329</v>
      </c>
      <c r="I17" s="22"/>
      <c r="J17" s="161"/>
      <c r="K17" s="159"/>
    </row>
    <row r="18" spans="3:16" ht="16.5" thickBot="1" x14ac:dyDescent="0.3">
      <c r="C18" s="23"/>
      <c r="D18" s="22"/>
      <c r="E18" s="23" t="s">
        <v>113</v>
      </c>
      <c r="F18" s="24">
        <f>SUM(F9:F17)</f>
        <v>80</v>
      </c>
      <c r="G18" s="121">
        <f>SUM(G9:G17)</f>
        <v>1</v>
      </c>
      <c r="H18" s="23"/>
      <c r="I18" s="24"/>
      <c r="J18" s="22"/>
    </row>
    <row r="19" spans="3:16" ht="16.5" thickBot="1" x14ac:dyDescent="0.3">
      <c r="C19" s="25" t="s">
        <v>0</v>
      </c>
      <c r="D19" s="25">
        <v>146.58000000000001</v>
      </c>
      <c r="E19" s="23"/>
      <c r="F19" s="23"/>
      <c r="G19" s="23"/>
      <c r="H19" s="23"/>
      <c r="I19" s="24"/>
      <c r="J19" s="37"/>
      <c r="L19" s="2"/>
      <c r="M19" s="4"/>
      <c r="O19" s="2"/>
      <c r="P19" s="2"/>
    </row>
    <row r="20" spans="3:16" ht="16.5" thickBot="1" x14ac:dyDescent="0.3">
      <c r="C20" s="25" t="s">
        <v>15</v>
      </c>
      <c r="D20" s="25">
        <v>7.98</v>
      </c>
      <c r="E20" s="23"/>
      <c r="F20" s="23"/>
      <c r="G20" s="23" t="s">
        <v>50</v>
      </c>
      <c r="H20" s="23">
        <f>SUM(H9:H17)</f>
        <v>5.3137811691661865</v>
      </c>
      <c r="I20" s="24"/>
      <c r="J20" s="2" t="s">
        <v>69</v>
      </c>
      <c r="K20" s="2" t="s">
        <v>70</v>
      </c>
    </row>
    <row r="21" spans="3:16" x14ac:dyDescent="0.2">
      <c r="G21" s="3" t="s">
        <v>51</v>
      </c>
      <c r="H21">
        <f>_xlfn.CHISQ.INV.RT(1-K11,K9-1)</f>
        <v>15.507313055865451</v>
      </c>
    </row>
    <row r="22" spans="3:16" x14ac:dyDescent="0.2">
      <c r="C22" s="2"/>
      <c r="D22" s="2"/>
    </row>
    <row r="23" spans="3:16" ht="15.75" x14ac:dyDescent="0.25">
      <c r="C23" s="29"/>
      <c r="D23" s="2"/>
    </row>
    <row r="28" spans="3:16" ht="13.5" thickBot="1" x14ac:dyDescent="0.25"/>
    <row r="29" spans="3:16" ht="39" thickBot="1" x14ac:dyDescent="0.25">
      <c r="C29" s="26"/>
      <c r="D29" s="26" t="s">
        <v>0</v>
      </c>
      <c r="E29" s="26" t="s">
        <v>1</v>
      </c>
      <c r="F29" s="27" t="s">
        <v>16</v>
      </c>
      <c r="G29" s="120" t="s">
        <v>71</v>
      </c>
      <c r="H29" s="6"/>
    </row>
    <row r="30" spans="3:16" ht="16.5" thickBot="1" x14ac:dyDescent="0.3">
      <c r="C30" s="1" t="s">
        <v>17</v>
      </c>
      <c r="D30" s="25">
        <v>147.72999999999999</v>
      </c>
      <c r="E30" s="1">
        <v>8</v>
      </c>
      <c r="F30" s="1">
        <v>40</v>
      </c>
      <c r="G30">
        <f>E30/SQRT(F30)</f>
        <v>1.2649110640673518</v>
      </c>
      <c r="J30" s="2" t="s">
        <v>43</v>
      </c>
      <c r="K30" s="2" t="s">
        <v>72</v>
      </c>
    </row>
    <row r="31" spans="3:16" ht="16.5" thickBot="1" x14ac:dyDescent="0.3">
      <c r="C31" s="1" t="s">
        <v>18</v>
      </c>
      <c r="D31" s="25">
        <v>145.35</v>
      </c>
      <c r="E31" s="1">
        <v>7.7</v>
      </c>
      <c r="F31" s="1">
        <v>40</v>
      </c>
      <c r="G31">
        <f>E31/SQRT(F31)</f>
        <v>1.2174768991648259</v>
      </c>
      <c r="J31" s="35" t="s">
        <v>42</v>
      </c>
      <c r="K31" s="2" t="s">
        <v>97</v>
      </c>
    </row>
    <row r="32" spans="3:16" x14ac:dyDescent="0.2">
      <c r="C32" s="3"/>
    </row>
    <row r="33" spans="2:11" x14ac:dyDescent="0.2">
      <c r="C33" s="98" t="s">
        <v>48</v>
      </c>
      <c r="D33" s="12">
        <v>0.98</v>
      </c>
    </row>
    <row r="34" spans="2:11" x14ac:dyDescent="0.2">
      <c r="C34" s="36" t="s">
        <v>73</v>
      </c>
      <c r="D34" s="162">
        <f>(D30-D31)/SQRT(G30^2+G31^2)</f>
        <v>1.355635791090589</v>
      </c>
    </row>
    <row r="35" spans="2:11" x14ac:dyDescent="0.2">
      <c r="B35" s="6"/>
      <c r="E35" s="19"/>
      <c r="F35" s="19"/>
      <c r="G35" s="19"/>
      <c r="H35" s="19"/>
      <c r="I35" s="6"/>
      <c r="J35" s="6"/>
    </row>
    <row r="36" spans="2:11" x14ac:dyDescent="0.2">
      <c r="B36" s="6"/>
      <c r="C36" s="36" t="s">
        <v>74</v>
      </c>
      <c r="D36" s="163">
        <f>(G30^2+G31^2)^2/(G30^4/(F30-1)+G31^4/(F31-1))</f>
        <v>77.886329610716786</v>
      </c>
      <c r="E36" s="6"/>
      <c r="F36" s="6"/>
      <c r="G36" s="6"/>
      <c r="H36" s="6"/>
      <c r="I36" s="6"/>
      <c r="J36" s="6"/>
    </row>
    <row r="37" spans="2:11" x14ac:dyDescent="0.2">
      <c r="B37" s="6"/>
      <c r="E37" s="6"/>
      <c r="F37" s="6"/>
      <c r="G37" s="6"/>
      <c r="H37" s="6"/>
      <c r="I37" s="6"/>
      <c r="J37" s="6"/>
    </row>
    <row r="38" spans="2:11" x14ac:dyDescent="0.2">
      <c r="B38" s="6"/>
      <c r="C38" s="36" t="s">
        <v>75</v>
      </c>
      <c r="D38" s="162">
        <f>_xlfn.T.INV.2T(1-0.98,D36)</f>
        <v>2.3757569941364802</v>
      </c>
      <c r="E38" s="6"/>
      <c r="F38" s="6"/>
      <c r="G38" s="6"/>
      <c r="H38" s="6"/>
      <c r="I38" s="6"/>
      <c r="J38" s="164" t="s">
        <v>62</v>
      </c>
      <c r="K38" s="7" t="s">
        <v>76</v>
      </c>
    </row>
    <row r="39" spans="2:11" x14ac:dyDescent="0.2">
      <c r="B39" s="6"/>
      <c r="C39" s="6"/>
      <c r="D39" s="6"/>
      <c r="E39" s="6"/>
      <c r="F39" s="6"/>
      <c r="G39" s="6"/>
      <c r="H39" s="6"/>
      <c r="I39" s="6"/>
      <c r="J39" s="6"/>
    </row>
    <row r="40" spans="2:11" x14ac:dyDescent="0.2">
      <c r="B40" s="6"/>
      <c r="C40" s="41"/>
      <c r="D40" s="12"/>
      <c r="E40" s="12"/>
      <c r="F40" s="6"/>
      <c r="G40" s="6"/>
      <c r="H40" s="6"/>
      <c r="I40" s="6"/>
      <c r="J40" s="6"/>
    </row>
  </sheetData>
  <phoneticPr fontId="5" type="noConversion"/>
  <pageMargins left="0.75" right="0.75" top="1" bottom="1" header="0.5" footer="0.5"/>
  <pageSetup paperSize="9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5"/>
  <sheetViews>
    <sheetView topLeftCell="E1" workbookViewId="0">
      <selection activeCell="K31" sqref="K31"/>
    </sheetView>
  </sheetViews>
  <sheetFormatPr defaultColWidth="8.85546875" defaultRowHeight="12.75" x14ac:dyDescent="0.2"/>
  <cols>
    <col min="3" max="3" width="11.28515625" customWidth="1"/>
    <col min="5" max="5" width="12.7109375" customWidth="1"/>
    <col min="9" max="9" width="9.7109375" bestFit="1" customWidth="1"/>
    <col min="11" max="11" width="12" bestFit="1" customWidth="1"/>
    <col min="12" max="13" width="15" bestFit="1" customWidth="1"/>
    <col min="14" max="14" width="10.85546875" bestFit="1" customWidth="1"/>
  </cols>
  <sheetData>
    <row r="9" spans="2:14" ht="13.5" thickBot="1" x14ac:dyDescent="0.25"/>
    <row r="10" spans="2:14" ht="48" thickBot="1" x14ac:dyDescent="0.3">
      <c r="B10" s="54" t="s">
        <v>21</v>
      </c>
      <c r="C10" s="54" t="s">
        <v>22</v>
      </c>
      <c r="D10" s="54" t="s">
        <v>21</v>
      </c>
      <c r="E10" s="54" t="s">
        <v>23</v>
      </c>
      <c r="F10" s="158" t="s">
        <v>79</v>
      </c>
    </row>
    <row r="11" spans="2:14" ht="16.5" thickBot="1" x14ac:dyDescent="0.3">
      <c r="B11" s="25">
        <v>1</v>
      </c>
      <c r="C11" s="55">
        <v>5240</v>
      </c>
      <c r="D11" s="25">
        <v>1</v>
      </c>
      <c r="E11" s="25">
        <v>5410</v>
      </c>
      <c r="F11" s="157">
        <v>5240</v>
      </c>
      <c r="I11" s="2" t="s">
        <v>77</v>
      </c>
      <c r="J11" s="2" t="s">
        <v>78</v>
      </c>
    </row>
    <row r="12" spans="2:14" ht="16.5" thickBot="1" x14ac:dyDescent="0.3">
      <c r="B12" s="25">
        <v>2</v>
      </c>
      <c r="C12" s="55">
        <v>5320</v>
      </c>
      <c r="D12" s="25">
        <v>2</v>
      </c>
      <c r="E12" s="25">
        <v>5360</v>
      </c>
      <c r="F12" s="55">
        <v>5320</v>
      </c>
      <c r="I12" s="2" t="s">
        <v>66</v>
      </c>
      <c r="J12" s="2" t="s">
        <v>109</v>
      </c>
    </row>
    <row r="13" spans="2:14" ht="16.5" thickBot="1" x14ac:dyDescent="0.3">
      <c r="B13" s="25">
        <v>3</v>
      </c>
      <c r="C13" s="55">
        <v>5460</v>
      </c>
      <c r="D13" s="25">
        <v>3</v>
      </c>
      <c r="E13" s="25">
        <v>5380</v>
      </c>
      <c r="F13" s="55">
        <v>5460</v>
      </c>
      <c r="I13" s="122" t="s">
        <v>48</v>
      </c>
      <c r="J13">
        <v>0.99</v>
      </c>
    </row>
    <row r="14" spans="2:14" ht="16.5" thickBot="1" x14ac:dyDescent="0.3">
      <c r="B14" s="25">
        <v>4</v>
      </c>
      <c r="C14" s="55">
        <v>5430</v>
      </c>
      <c r="D14" s="25">
        <v>4</v>
      </c>
      <c r="E14" s="25">
        <v>5290</v>
      </c>
      <c r="F14" s="55">
        <v>5430</v>
      </c>
      <c r="I14" s="3" t="s">
        <v>46</v>
      </c>
      <c r="J14">
        <f>ROUND(SQRT(COUNT(F11:F45)),0)</f>
        <v>6</v>
      </c>
      <c r="K14" s="3"/>
    </row>
    <row r="15" spans="2:14" ht="16.5" thickBot="1" x14ac:dyDescent="0.3">
      <c r="B15" s="25">
        <v>5</v>
      </c>
      <c r="C15" s="55">
        <v>5480</v>
      </c>
      <c r="D15" s="25">
        <v>5</v>
      </c>
      <c r="E15" s="25">
        <v>5610</v>
      </c>
      <c r="F15" s="55">
        <v>5480</v>
      </c>
    </row>
    <row r="16" spans="2:14" ht="16.5" thickBot="1" x14ac:dyDescent="0.3">
      <c r="B16" s="25">
        <v>6</v>
      </c>
      <c r="C16" s="55">
        <v>5260</v>
      </c>
      <c r="D16" s="25">
        <v>6</v>
      </c>
      <c r="E16" s="25">
        <v>5500</v>
      </c>
      <c r="F16" s="55">
        <v>5260</v>
      </c>
      <c r="I16" s="3" t="s">
        <v>110</v>
      </c>
      <c r="J16" s="3" t="s">
        <v>80</v>
      </c>
      <c r="K16" s="3" t="s">
        <v>81</v>
      </c>
      <c r="L16" s="98" t="s">
        <v>104</v>
      </c>
      <c r="M16" s="98" t="s">
        <v>105</v>
      </c>
      <c r="N16" s="98" t="s">
        <v>49</v>
      </c>
    </row>
    <row r="17" spans="2:17" ht="16.5" thickBot="1" x14ac:dyDescent="0.3">
      <c r="B17" s="25">
        <v>7</v>
      </c>
      <c r="C17" s="55">
        <v>5380</v>
      </c>
      <c r="D17" s="25">
        <v>7</v>
      </c>
      <c r="E17" s="25">
        <v>5370</v>
      </c>
      <c r="F17" s="55">
        <v>5380</v>
      </c>
      <c r="I17" s="99">
        <v>1</v>
      </c>
      <c r="J17">
        <f>_xlfn.PERCENTILE.INC(összes,(I17-1)/$J$14)</f>
        <v>5180</v>
      </c>
      <c r="K17">
        <f>_xlfn.PERCENTILE.INC(összes,I17/$J$14)</f>
        <v>5283.333333333333</v>
      </c>
      <c r="L17">
        <f>COUNTIF(adat1,"&lt;"&amp;K17)-COUNTIF(adat1,"&lt;"&amp;J17)</f>
        <v>3</v>
      </c>
      <c r="M17">
        <f>COUNTIF(adat2,"&lt;"&amp;K17)-COUNTIF(adat2,"&lt;"&amp;J17)</f>
        <v>3</v>
      </c>
      <c r="N17">
        <f>(L17/$L$23-M17/$M$23)^2/(L17+M17)</f>
        <v>4.1666666666666696E-4</v>
      </c>
    </row>
    <row r="18" spans="2:17" ht="16.5" thickBot="1" x14ac:dyDescent="0.3">
      <c r="B18" s="25">
        <v>8</v>
      </c>
      <c r="C18" s="55">
        <v>5600</v>
      </c>
      <c r="D18" s="25">
        <v>8</v>
      </c>
      <c r="E18" s="25">
        <v>5350</v>
      </c>
      <c r="F18" s="55">
        <v>5600</v>
      </c>
      <c r="I18" s="99">
        <v>2</v>
      </c>
      <c r="J18">
        <f>_xlfn.PERCENTILE.INC(összes,(I18-1)/$J$14)</f>
        <v>5283.333333333333</v>
      </c>
      <c r="K18">
        <f>_xlfn.PERCENTILE.INC(összes,I18/$J$14)</f>
        <v>5353.333333333333</v>
      </c>
      <c r="L18">
        <f>COUNTIF(adat1,"&lt;"&amp;K18)-COUNTIF(adat1,"&lt;"&amp;J18)</f>
        <v>3</v>
      </c>
      <c r="M18">
        <f>COUNTIF(adat2,"&lt;"&amp;K18)-COUNTIF(adat2,"&lt;"&amp;J18)</f>
        <v>3</v>
      </c>
      <c r="N18">
        <f>(L18/$L$23-M18/$M$23)^2/(L18+M18)</f>
        <v>4.1666666666666696E-4</v>
      </c>
    </row>
    <row r="19" spans="2:17" ht="16.5" thickBot="1" x14ac:dyDescent="0.3">
      <c r="B19" s="25">
        <v>9</v>
      </c>
      <c r="C19" s="55">
        <v>5270</v>
      </c>
      <c r="D19" s="25">
        <v>9</v>
      </c>
      <c r="E19" s="25">
        <v>5480</v>
      </c>
      <c r="F19" s="55">
        <v>5270</v>
      </c>
      <c r="I19" s="99">
        <v>3</v>
      </c>
      <c r="J19">
        <f>_xlfn.PERCENTILE.INC(összes,(I19-1)/$J$14)</f>
        <v>5353.333333333333</v>
      </c>
      <c r="K19">
        <f>_xlfn.PERCENTILE.INC(összes,I19/$J$14)</f>
        <v>5390</v>
      </c>
      <c r="L19">
        <f>COUNTIF(adat1,"&lt;"&amp;K19)-COUNTIF(adat1,"&lt;"&amp;J19)</f>
        <v>1</v>
      </c>
      <c r="M19">
        <f>COUNTIF(adat2,"&lt;"&amp;K19)-COUNTIF(adat2,"&lt;"&amp;J19)</f>
        <v>4</v>
      </c>
      <c r="N19">
        <f>(L19/$L$23-M19/$M$23)^2/(L19+M19)</f>
        <v>3.555555555555557E-3</v>
      </c>
      <c r="Q19" s="3" t="s">
        <v>102</v>
      </c>
    </row>
    <row r="20" spans="2:17" ht="16.5" thickBot="1" x14ac:dyDescent="0.3">
      <c r="B20" s="25">
        <v>10</v>
      </c>
      <c r="C20" s="55">
        <v>5390</v>
      </c>
      <c r="D20" s="25">
        <v>10</v>
      </c>
      <c r="E20" s="25">
        <v>5590</v>
      </c>
      <c r="F20" s="55">
        <v>5390</v>
      </c>
      <c r="I20" s="99">
        <v>4</v>
      </c>
      <c r="J20">
        <f>_xlfn.PERCENTILE.INC(összes,(I20-1)/$J$14)</f>
        <v>5390</v>
      </c>
      <c r="K20">
        <f>_xlfn.PERCENTILE.INC(összes,I20/$J$14)</f>
        <v>5456.666666666667</v>
      </c>
      <c r="L20">
        <f>COUNTIF(adat1,"&lt;"&amp;K20)-COUNTIF(adat1,"&lt;"&amp;J20)</f>
        <v>3</v>
      </c>
      <c r="M20">
        <f>COUNTIF(adat2,"&lt;"&amp;K20)-COUNTIF(adat2,"&lt;"&amp;J20)</f>
        <v>3</v>
      </c>
      <c r="N20">
        <f>(L20/$L$23-M20/$M$23)^2/(L20+M20)</f>
        <v>4.1666666666666696E-4</v>
      </c>
      <c r="Q20" s="3" t="s">
        <v>103</v>
      </c>
    </row>
    <row r="21" spans="2:17" ht="16.5" thickBot="1" x14ac:dyDescent="0.3">
      <c r="B21" s="25">
        <v>11</v>
      </c>
      <c r="C21" s="55">
        <v>5340</v>
      </c>
      <c r="D21" s="25">
        <v>11</v>
      </c>
      <c r="E21" s="25">
        <v>5180</v>
      </c>
      <c r="F21" s="55">
        <v>5340</v>
      </c>
      <c r="I21" s="99">
        <v>5</v>
      </c>
      <c r="J21">
        <f>_xlfn.PERCENTILE.INC(összes,(I21-1)/$J$14)</f>
        <v>5456.666666666667</v>
      </c>
      <c r="K21">
        <f>_xlfn.PERCENTILE.INC(összes,I21/$J$14)</f>
        <v>5543.3333333333339</v>
      </c>
      <c r="L21">
        <f>COUNTIF(adat1,"&lt;"&amp;K21)-COUNTIF(adat1,"&lt;"&amp;J21)</f>
        <v>3</v>
      </c>
      <c r="M21">
        <f>COUNTIF(adat2,"&lt;"&amp;K21)-COUNTIF(adat2,"&lt;"&amp;J21)</f>
        <v>3</v>
      </c>
      <c r="N21">
        <f>(L21/$L$23-M21/$M$23)^2/(L21+M21)</f>
        <v>4.1666666666666696E-4</v>
      </c>
    </row>
    <row r="22" spans="2:17" ht="16.5" thickBot="1" x14ac:dyDescent="0.3">
      <c r="B22" s="25">
        <v>12</v>
      </c>
      <c r="C22" s="55">
        <v>5290</v>
      </c>
      <c r="D22" s="25">
        <v>12</v>
      </c>
      <c r="E22" s="25">
        <v>5240</v>
      </c>
      <c r="F22" s="55">
        <v>5290</v>
      </c>
      <c r="I22" s="99">
        <v>6</v>
      </c>
      <c r="J22">
        <f>_xlfn.PERCENTILE.INC(összes,(I22-1)/$J$14)</f>
        <v>5543.3333333333339</v>
      </c>
      <c r="K22">
        <f>_xlfn.PERCENTILE.INC(összes,I22/$J$14)</f>
        <v>5700</v>
      </c>
      <c r="L22" s="159">
        <f>COUNTIF(adat1,"&lt;="&amp;K22)-COUNTIF(adat1,"&lt;"&amp;J22)</f>
        <v>2</v>
      </c>
      <c r="M22" s="159">
        <f>COUNTIF(adat2,"&lt;="&amp;K22)-COUNTIF(adat2,"&lt;"&amp;J22)</f>
        <v>4</v>
      </c>
      <c r="N22">
        <f>(L22/$L$23-M22/$M$23)^2/(L22+M22)</f>
        <v>7.4074074074074103E-4</v>
      </c>
    </row>
    <row r="23" spans="2:17" ht="16.5" thickBot="1" x14ac:dyDescent="0.3">
      <c r="B23" s="25">
        <v>13</v>
      </c>
      <c r="C23" s="55">
        <v>5410</v>
      </c>
      <c r="D23" s="25">
        <v>13</v>
      </c>
      <c r="E23" s="25">
        <v>5360</v>
      </c>
      <c r="F23" s="55">
        <v>5410</v>
      </c>
      <c r="K23" s="3" t="s">
        <v>111</v>
      </c>
      <c r="L23" s="2">
        <f>SUM(L17:L22)</f>
        <v>15</v>
      </c>
      <c r="M23" s="2">
        <f>SUM(M17:M22)</f>
        <v>20</v>
      </c>
      <c r="N23" s="2">
        <f>SUM(N17:N22)</f>
        <v>5.962962962962965E-3</v>
      </c>
    </row>
    <row r="24" spans="2:17" ht="16.5" thickBot="1" x14ac:dyDescent="0.3">
      <c r="B24" s="25">
        <v>14</v>
      </c>
      <c r="C24" s="55">
        <v>5600</v>
      </c>
      <c r="D24" s="25">
        <v>14</v>
      </c>
      <c r="E24" s="25">
        <v>5450</v>
      </c>
      <c r="F24" s="55">
        <v>5600</v>
      </c>
    </row>
    <row r="25" spans="2:17" ht="16.5" thickBot="1" x14ac:dyDescent="0.3">
      <c r="B25" s="25">
        <v>15</v>
      </c>
      <c r="C25" s="55">
        <v>5520</v>
      </c>
      <c r="D25" s="25">
        <v>15</v>
      </c>
      <c r="E25" s="25">
        <v>5390</v>
      </c>
      <c r="F25" s="55">
        <v>5520</v>
      </c>
      <c r="L25" s="3" t="s">
        <v>50</v>
      </c>
      <c r="M25">
        <f>N23*L23*M23</f>
        <v>1.7888888888888896</v>
      </c>
    </row>
    <row r="26" spans="2:17" ht="16.5" thickBot="1" x14ac:dyDescent="0.3">
      <c r="B26" s="25"/>
      <c r="C26" s="55"/>
      <c r="D26" s="25">
        <v>16</v>
      </c>
      <c r="E26" s="25">
        <v>5260</v>
      </c>
      <c r="F26" s="25">
        <v>5410</v>
      </c>
      <c r="L26" s="3" t="s">
        <v>51</v>
      </c>
      <c r="M26">
        <f>_xlfn.CHISQ.INV.RT(1-J13,J14-1)</f>
        <v>15.086272469388989</v>
      </c>
    </row>
    <row r="27" spans="2:17" ht="16.5" thickBot="1" x14ac:dyDescent="0.3">
      <c r="B27" s="25"/>
      <c r="C27" s="55"/>
      <c r="D27" s="25">
        <v>17</v>
      </c>
      <c r="E27" s="25">
        <v>5640</v>
      </c>
      <c r="F27" s="25">
        <v>5360</v>
      </c>
    </row>
    <row r="28" spans="2:17" ht="16.5" thickBot="1" x14ac:dyDescent="0.3">
      <c r="B28" s="25"/>
      <c r="C28" s="55"/>
      <c r="D28" s="25">
        <v>18</v>
      </c>
      <c r="E28" s="25">
        <v>5700</v>
      </c>
      <c r="F28" s="25">
        <v>5380</v>
      </c>
      <c r="I28" s="2" t="s">
        <v>82</v>
      </c>
      <c r="J28" s="2" t="s">
        <v>83</v>
      </c>
    </row>
    <row r="29" spans="2:17" ht="16.5" thickBot="1" x14ac:dyDescent="0.3">
      <c r="B29" s="25"/>
      <c r="C29" s="55"/>
      <c r="D29" s="25">
        <v>19</v>
      </c>
      <c r="E29" s="25">
        <v>5460</v>
      </c>
      <c r="F29" s="25">
        <v>5290</v>
      </c>
    </row>
    <row r="30" spans="2:17" ht="16.5" thickBot="1" x14ac:dyDescent="0.3">
      <c r="B30" s="25"/>
      <c r="C30" s="55"/>
      <c r="D30" s="25">
        <v>20</v>
      </c>
      <c r="E30" s="25">
        <v>5310</v>
      </c>
      <c r="F30" s="25">
        <v>5610</v>
      </c>
    </row>
    <row r="31" spans="2:17" ht="16.5" thickBot="1" x14ac:dyDescent="0.3">
      <c r="F31" s="25">
        <v>5500</v>
      </c>
    </row>
    <row r="32" spans="2:17" ht="16.5" thickBot="1" x14ac:dyDescent="0.3">
      <c r="F32" s="25">
        <v>5370</v>
      </c>
    </row>
    <row r="33" spans="6:6" ht="16.5" thickBot="1" x14ac:dyDescent="0.3">
      <c r="F33" s="25">
        <v>5350</v>
      </c>
    </row>
    <row r="34" spans="6:6" ht="16.5" thickBot="1" x14ac:dyDescent="0.3">
      <c r="F34" s="25">
        <v>5480</v>
      </c>
    </row>
    <row r="35" spans="6:6" ht="16.5" thickBot="1" x14ac:dyDescent="0.3">
      <c r="F35" s="25">
        <v>5590</v>
      </c>
    </row>
    <row r="36" spans="6:6" ht="16.5" thickBot="1" x14ac:dyDescent="0.3">
      <c r="F36" s="25">
        <v>5180</v>
      </c>
    </row>
    <row r="37" spans="6:6" ht="16.5" thickBot="1" x14ac:dyDescent="0.3">
      <c r="F37" s="25">
        <v>5240</v>
      </c>
    </row>
    <row r="38" spans="6:6" ht="16.5" thickBot="1" x14ac:dyDescent="0.3">
      <c r="F38" s="25">
        <v>5360</v>
      </c>
    </row>
    <row r="39" spans="6:6" ht="16.5" thickBot="1" x14ac:dyDescent="0.3">
      <c r="F39" s="25">
        <v>5450</v>
      </c>
    </row>
    <row r="40" spans="6:6" ht="16.5" thickBot="1" x14ac:dyDescent="0.3">
      <c r="F40" s="25">
        <v>5390</v>
      </c>
    </row>
    <row r="41" spans="6:6" ht="16.5" thickBot="1" x14ac:dyDescent="0.3">
      <c r="F41" s="25">
        <v>5260</v>
      </c>
    </row>
    <row r="42" spans="6:6" ht="16.5" thickBot="1" x14ac:dyDescent="0.3">
      <c r="F42" s="25">
        <v>5640</v>
      </c>
    </row>
    <row r="43" spans="6:6" ht="16.5" thickBot="1" x14ac:dyDescent="0.3">
      <c r="F43" s="25">
        <v>5700</v>
      </c>
    </row>
    <row r="44" spans="6:6" ht="16.5" thickBot="1" x14ac:dyDescent="0.3">
      <c r="F44" s="25">
        <v>5460</v>
      </c>
    </row>
    <row r="45" spans="6:6" ht="16.5" thickBot="1" x14ac:dyDescent="0.3">
      <c r="F45" s="25">
        <v>5310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34"/>
  <sheetViews>
    <sheetView workbookViewId="0">
      <selection activeCell="I21" sqref="I21"/>
    </sheetView>
  </sheetViews>
  <sheetFormatPr defaultRowHeight="15" x14ac:dyDescent="0.25"/>
  <cols>
    <col min="1" max="1" width="12.140625" style="75" customWidth="1"/>
    <col min="2" max="2" width="12.42578125" style="75" customWidth="1"/>
    <col min="3" max="3" width="14" style="75" customWidth="1"/>
    <col min="4" max="4" width="13" style="75" customWidth="1"/>
    <col min="5" max="5" width="4.85546875" style="75" customWidth="1"/>
    <col min="6" max="6" width="4.7109375" style="75" customWidth="1"/>
    <col min="7" max="7" width="17" style="75" bestFit="1" customWidth="1"/>
    <col min="8" max="8" width="14.7109375" style="75" customWidth="1"/>
    <col min="9" max="16384" width="9.140625" style="75"/>
  </cols>
  <sheetData>
    <row r="11" spans="2:13" ht="15.75" thickBot="1" x14ac:dyDescent="0.3">
      <c r="K11" s="125" t="s">
        <v>43</v>
      </c>
      <c r="L11" s="125" t="s">
        <v>94</v>
      </c>
    </row>
    <row r="12" spans="2:13" x14ac:dyDescent="0.25">
      <c r="B12" s="136" t="s">
        <v>32</v>
      </c>
      <c r="C12" s="137"/>
      <c r="D12" s="138" t="s">
        <v>33</v>
      </c>
      <c r="G12" s="96" t="s">
        <v>93</v>
      </c>
      <c r="K12" s="125" t="s">
        <v>42</v>
      </c>
      <c r="L12" s="125" t="s">
        <v>95</v>
      </c>
    </row>
    <row r="13" spans="2:13" ht="15.75" thickBot="1" x14ac:dyDescent="0.3">
      <c r="B13" s="76" t="s">
        <v>34</v>
      </c>
      <c r="C13" s="77" t="s">
        <v>35</v>
      </c>
      <c r="D13" s="139"/>
      <c r="E13" s="78"/>
      <c r="F13" s="79"/>
      <c r="G13" s="123" t="s">
        <v>99</v>
      </c>
      <c r="H13" s="123" t="s">
        <v>49</v>
      </c>
      <c r="I13" s="79"/>
    </row>
    <row r="14" spans="2:13" x14ac:dyDescent="0.25">
      <c r="B14" s="80">
        <v>1</v>
      </c>
      <c r="C14" s="81">
        <v>250</v>
      </c>
      <c r="D14" s="82">
        <v>33</v>
      </c>
      <c r="G14" s="166">
        <f>(1-EXP(-B15/1200))-0</f>
        <v>0.18873998562711025</v>
      </c>
      <c r="H14" s="75">
        <f>(D14-$D$30*G14)^2/($D$30*G14)</f>
        <v>0.59720987654292734</v>
      </c>
      <c r="K14" s="108" t="s">
        <v>48</v>
      </c>
      <c r="L14" s="125">
        <v>0.9</v>
      </c>
      <c r="M14" s="126"/>
    </row>
    <row r="15" spans="2:13" x14ac:dyDescent="0.25">
      <c r="B15" s="80">
        <v>251</v>
      </c>
      <c r="C15" s="81">
        <v>500</v>
      </c>
      <c r="D15" s="82">
        <v>31</v>
      </c>
      <c r="G15" s="75">
        <f>(1-EXP(-B16/1200))-(1-EXP(-B15/1200))</f>
        <v>0.15256852252485398</v>
      </c>
      <c r="H15" s="75">
        <f t="shared" ref="H15:H29" si="0">(D15-$D$30*G15)^2/($D$30*G15)</f>
        <v>7.7500687747426439E-3</v>
      </c>
      <c r="K15" s="108" t="s">
        <v>47</v>
      </c>
      <c r="L15" s="125">
        <f>D30</f>
        <v>200</v>
      </c>
      <c r="M15" s="126"/>
    </row>
    <row r="16" spans="2:13" x14ac:dyDescent="0.25">
      <c r="B16" s="80">
        <v>501</v>
      </c>
      <c r="C16" s="81">
        <v>750</v>
      </c>
      <c r="D16" s="82">
        <v>29</v>
      </c>
      <c r="G16" s="75">
        <f t="shared" ref="G16:G28" si="1">(1-EXP(-B17/1200))-(1-EXP(-B16/1200))</f>
        <v>0.12387592871643094</v>
      </c>
      <c r="H16" s="75">
        <f>(D16-$D$30*G16)^2/($D$30*G16)</f>
        <v>0.72044083498220379</v>
      </c>
      <c r="K16" s="126" t="s">
        <v>46</v>
      </c>
      <c r="L16" s="125">
        <f>COUNT(D14:D29)</f>
        <v>16</v>
      </c>
      <c r="M16" s="126"/>
    </row>
    <row r="17" spans="2:12" x14ac:dyDescent="0.25">
      <c r="B17" s="80">
        <v>751</v>
      </c>
      <c r="C17" s="81">
        <v>1000</v>
      </c>
      <c r="D17" s="82">
        <v>27</v>
      </c>
      <c r="G17" s="75">
        <f>(1-EXP(-B18/1200))-(1-EXP(-B17/1200))</f>
        <v>0.10057936893803532</v>
      </c>
      <c r="H17" s="75">
        <f t="shared" si="0"/>
        <v>2.3559102730775807</v>
      </c>
      <c r="K17" s="125" t="s">
        <v>53</v>
      </c>
      <c r="L17" s="125" t="s">
        <v>96</v>
      </c>
    </row>
    <row r="18" spans="2:12" x14ac:dyDescent="0.25">
      <c r="B18" s="80">
        <v>1001</v>
      </c>
      <c r="C18" s="81">
        <v>1250</v>
      </c>
      <c r="D18" s="82">
        <v>19</v>
      </c>
      <c r="G18" s="75">
        <f t="shared" si="1"/>
        <v>8.1664045313685096E-2</v>
      </c>
      <c r="H18" s="75">
        <f t="shared" si="0"/>
        <v>0.43555933755743287</v>
      </c>
    </row>
    <row r="19" spans="2:12" x14ac:dyDescent="0.25">
      <c r="B19" s="80">
        <v>1251</v>
      </c>
      <c r="C19" s="81">
        <v>1500</v>
      </c>
      <c r="D19" s="82">
        <v>14</v>
      </c>
      <c r="G19" s="75">
        <f t="shared" si="1"/>
        <v>6.630600656387331E-2</v>
      </c>
      <c r="H19" s="75">
        <f>(D19-$D$30*G19)^2/($D$30*G19)</f>
        <v>4.1159430987604696E-2</v>
      </c>
    </row>
    <row r="20" spans="2:12" x14ac:dyDescent="0.25">
      <c r="B20" s="80">
        <v>1501</v>
      </c>
      <c r="C20" s="81">
        <v>1750</v>
      </c>
      <c r="D20" s="82">
        <v>12</v>
      </c>
      <c r="G20" s="75">
        <f t="shared" si="1"/>
        <v>5.3836256697311402E-2</v>
      </c>
      <c r="H20" s="75">
        <f t="shared" si="0"/>
        <v>0.14113808734898861</v>
      </c>
    </row>
    <row r="21" spans="2:12" x14ac:dyDescent="0.25">
      <c r="B21" s="80">
        <v>1751</v>
      </c>
      <c r="C21" s="81">
        <v>2000</v>
      </c>
      <c r="D21" s="82">
        <v>8</v>
      </c>
      <c r="G21" s="75">
        <f t="shared" si="1"/>
        <v>4.3711613553242712E-2</v>
      </c>
      <c r="H21" s="75">
        <f t="shared" si="0"/>
        <v>6.3031647879276342E-2</v>
      </c>
    </row>
    <row r="22" spans="2:12" x14ac:dyDescent="0.25">
      <c r="B22" s="80">
        <v>2001</v>
      </c>
      <c r="C22" s="81">
        <v>2250</v>
      </c>
      <c r="D22" s="82">
        <v>6</v>
      </c>
      <c r="G22" s="75">
        <f>(1-EXP(-B23/1200))-(1-EXP(-B22/1200))</f>
        <v>3.5491047792768349E-2</v>
      </c>
      <c r="H22" s="75">
        <f>(D22-$D$30*G22)^2/($D$30*G22)</f>
        <v>0.16991104933571355</v>
      </c>
    </row>
    <row r="23" spans="2:12" x14ac:dyDescent="0.25">
      <c r="B23" s="80">
        <v>2251</v>
      </c>
      <c r="C23" s="81">
        <v>2500</v>
      </c>
      <c r="D23" s="82">
        <v>4</v>
      </c>
      <c r="G23" s="75">
        <f t="shared" si="1"/>
        <v>2.8816471665917942E-2</v>
      </c>
      <c r="H23" s="75">
        <f t="shared" si="0"/>
        <v>0.53948431672755803</v>
      </c>
    </row>
    <row r="24" spans="2:12" x14ac:dyDescent="0.25">
      <c r="B24" s="80">
        <v>2501</v>
      </c>
      <c r="C24" s="81">
        <v>2750</v>
      </c>
      <c r="D24" s="82">
        <v>5</v>
      </c>
      <c r="G24" s="75">
        <f t="shared" si="1"/>
        <v>2.3397140713378728E-2</v>
      </c>
      <c r="H24" s="75">
        <f t="shared" si="0"/>
        <v>2.1961297956711284E-2</v>
      </c>
    </row>
    <row r="25" spans="2:12" x14ac:dyDescent="0.25">
      <c r="B25" s="80">
        <v>2751</v>
      </c>
      <c r="C25" s="81">
        <v>3000</v>
      </c>
      <c r="D25" s="82">
        <v>2</v>
      </c>
      <c r="G25" s="75">
        <f t="shared" si="1"/>
        <v>1.8996988941192949E-2</v>
      </c>
      <c r="H25" s="75">
        <f>(D25-$D$30*G25)^2/($D$30*G25)</f>
        <v>0.85219621128931489</v>
      </c>
    </row>
    <row r="26" spans="2:12" x14ac:dyDescent="0.25">
      <c r="B26" s="80">
        <v>3001</v>
      </c>
      <c r="C26" s="81">
        <v>3250</v>
      </c>
      <c r="D26" s="82">
        <v>3</v>
      </c>
      <c r="G26" s="75">
        <f t="shared" si="1"/>
        <v>1.5424345788776272E-2</v>
      </c>
      <c r="H26" s="75">
        <f>(D26-$D$30*G26)^2/($D$30*G26)</f>
        <v>2.3348717789144313E-3</v>
      </c>
    </row>
    <row r="27" spans="2:12" x14ac:dyDescent="0.25">
      <c r="B27" s="80">
        <v>3251</v>
      </c>
      <c r="C27" s="81">
        <v>3500</v>
      </c>
      <c r="D27" s="82">
        <v>0</v>
      </c>
      <c r="G27" s="75">
        <f t="shared" si="1"/>
        <v>1.2523586961502908E-2</v>
      </c>
      <c r="H27" s="75">
        <f t="shared" si="0"/>
        <v>2.5047173923005817</v>
      </c>
    </row>
    <row r="28" spans="2:12" x14ac:dyDescent="0.25">
      <c r="B28" s="80">
        <v>3501</v>
      </c>
      <c r="C28" s="81">
        <v>3750</v>
      </c>
      <c r="D28" s="82">
        <v>1</v>
      </c>
      <c r="G28" s="75">
        <f t="shared" si="1"/>
        <v>1.0168355438222365E-2</v>
      </c>
      <c r="H28" s="75">
        <f>(D28-$D$30*G28)^2/($D$30*G28)</f>
        <v>0.52539268710835862</v>
      </c>
      <c r="K28" s="161"/>
    </row>
    <row r="29" spans="2:12" ht="15.75" thickBot="1" x14ac:dyDescent="0.3">
      <c r="B29" s="83">
        <v>3751</v>
      </c>
      <c r="C29" s="165"/>
      <c r="D29" s="84">
        <f>200-SUM(D14:D28)</f>
        <v>6</v>
      </c>
      <c r="G29" s="166">
        <f>1-(1-EXP(-B29/1200))</f>
        <v>4.3900334763697479E-2</v>
      </c>
      <c r="H29" s="75">
        <f t="shared" si="0"/>
        <v>0.88026347672699556</v>
      </c>
      <c r="K29" s="161"/>
    </row>
    <row r="30" spans="2:12" x14ac:dyDescent="0.25">
      <c r="C30" s="75" t="s">
        <v>36</v>
      </c>
      <c r="D30" s="75">
        <f>SUM(D14:D29)</f>
        <v>200</v>
      </c>
      <c r="G30" s="125">
        <f>SUM(G14:G29)</f>
        <v>1</v>
      </c>
    </row>
    <row r="31" spans="2:12" x14ac:dyDescent="0.25">
      <c r="G31" s="108" t="s">
        <v>50</v>
      </c>
      <c r="H31" s="75">
        <f>SUM(H14:H29)</f>
        <v>9.8584608603749029</v>
      </c>
    </row>
    <row r="32" spans="2:12" x14ac:dyDescent="0.25">
      <c r="G32" s="108" t="s">
        <v>51</v>
      </c>
      <c r="H32" s="75">
        <f>_xlfn.CHISQ.INV.RT(1-L14,L16-1)</f>
        <v>22.307129581578689</v>
      </c>
    </row>
    <row r="34" spans="7:7" x14ac:dyDescent="0.25">
      <c r="G34" s="126" t="s">
        <v>106</v>
      </c>
    </row>
  </sheetData>
  <mergeCells count="2">
    <mergeCell ref="B12:C12"/>
    <mergeCell ref="D12:D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32"/>
  <sheetViews>
    <sheetView tabSelected="1" workbookViewId="0">
      <selection activeCell="E35" sqref="E35"/>
    </sheetView>
  </sheetViews>
  <sheetFormatPr defaultRowHeight="12.75" x14ac:dyDescent="0.2"/>
  <cols>
    <col min="1" max="2" width="9.140625" style="56"/>
    <col min="3" max="3" width="14.140625" style="56" bestFit="1" customWidth="1"/>
    <col min="4" max="4" width="9.140625" style="56"/>
    <col min="5" max="5" width="19.5703125" style="56" bestFit="1" customWidth="1"/>
    <col min="6" max="6" width="18.5703125" style="56" bestFit="1" customWidth="1"/>
    <col min="7" max="16384" width="9.140625" style="56"/>
  </cols>
  <sheetData>
    <row r="7" spans="2:20" ht="13.5" thickBot="1" x14ac:dyDescent="0.25">
      <c r="C7" s="56" t="s">
        <v>88</v>
      </c>
    </row>
    <row r="8" spans="2:20" x14ac:dyDescent="0.2">
      <c r="B8" s="85"/>
      <c r="C8" s="86" t="s">
        <v>37</v>
      </c>
      <c r="D8" s="87" t="s">
        <v>86</v>
      </c>
      <c r="E8" s="56" t="s">
        <v>87</v>
      </c>
      <c r="F8" s="56" t="s">
        <v>89</v>
      </c>
      <c r="H8" s="72" t="s">
        <v>84</v>
      </c>
      <c r="I8" s="72" t="s">
        <v>107</v>
      </c>
      <c r="P8" s="73" t="s">
        <v>38</v>
      </c>
    </row>
    <row r="9" spans="2:20" x14ac:dyDescent="0.2">
      <c r="B9" s="85"/>
      <c r="C9" s="88">
        <v>24.46</v>
      </c>
      <c r="D9" s="89">
        <v>1</v>
      </c>
      <c r="E9" s="56">
        <f>(D9-0.375)/($D$30+0.25)</f>
        <v>3.0864197530864196E-2</v>
      </c>
      <c r="F9" s="56">
        <f>_xlfn.NORM.INV(E9,$D$31,$D$32)</f>
        <v>25.061900276587412</v>
      </c>
      <c r="H9" s="167" t="s">
        <v>42</v>
      </c>
      <c r="I9" s="72" t="s">
        <v>85</v>
      </c>
    </row>
    <row r="10" spans="2:20" x14ac:dyDescent="0.2">
      <c r="B10" s="85"/>
      <c r="C10" s="88">
        <v>25.61</v>
      </c>
      <c r="D10" s="89">
        <v>2</v>
      </c>
      <c r="E10" s="56">
        <f t="shared" ref="E10:E28" si="0">(D10-0.375)/($D$30+0.25)</f>
        <v>8.0246913580246909E-2</v>
      </c>
      <c r="F10" s="56">
        <f t="shared" ref="F10:F27" si="1">_xlfn.NORM.INV(E10,$D$31,$D$32)</f>
        <v>25.741413230360902</v>
      </c>
      <c r="I10" s="73"/>
      <c r="P10" s="140"/>
      <c r="Q10" s="141"/>
      <c r="R10" s="144" t="s">
        <v>39</v>
      </c>
      <c r="S10" s="145"/>
      <c r="T10" s="146"/>
    </row>
    <row r="11" spans="2:20" x14ac:dyDescent="0.2">
      <c r="B11" s="85"/>
      <c r="C11" s="88">
        <v>26.25</v>
      </c>
      <c r="D11" s="89">
        <v>3</v>
      </c>
      <c r="E11" s="56">
        <f t="shared" si="0"/>
        <v>0.12962962962962962</v>
      </c>
      <c r="F11" s="56">
        <f t="shared" si="1"/>
        <v>26.143816774923636</v>
      </c>
      <c r="H11" s="56" t="s">
        <v>90</v>
      </c>
      <c r="I11" s="91">
        <f>CORREL(C9:C28,F9:F28)</f>
        <v>0.98792982144527852</v>
      </c>
      <c r="P11" s="142"/>
      <c r="Q11" s="143"/>
      <c r="R11" s="90">
        <v>0.1</v>
      </c>
      <c r="S11" s="100">
        <v>0.05</v>
      </c>
      <c r="T11" s="90">
        <v>0.01</v>
      </c>
    </row>
    <row r="12" spans="2:20" x14ac:dyDescent="0.2">
      <c r="B12" s="85"/>
      <c r="C12" s="88">
        <v>26.42</v>
      </c>
      <c r="D12" s="89">
        <v>4</v>
      </c>
      <c r="E12" s="56">
        <f t="shared" si="0"/>
        <v>0.17901234567901234</v>
      </c>
      <c r="F12" s="56">
        <f t="shared" si="1"/>
        <v>26.449356492478529</v>
      </c>
      <c r="H12" s="56" t="s">
        <v>91</v>
      </c>
      <c r="I12" s="168">
        <v>0.95030000000000003</v>
      </c>
      <c r="J12" s="91" t="s">
        <v>114</v>
      </c>
      <c r="P12" s="147" t="s">
        <v>40</v>
      </c>
      <c r="Q12" s="90">
        <v>5</v>
      </c>
      <c r="R12" s="92">
        <v>0.90329999999999999</v>
      </c>
      <c r="S12" s="101">
        <v>0.88039999999999996</v>
      </c>
      <c r="T12" s="93">
        <v>0.83199999999999996</v>
      </c>
    </row>
    <row r="13" spans="2:20" x14ac:dyDescent="0.2">
      <c r="B13" s="85"/>
      <c r="C13" s="88">
        <v>26.66</v>
      </c>
      <c r="D13" s="89">
        <v>5</v>
      </c>
      <c r="E13" s="56">
        <f t="shared" si="0"/>
        <v>0.22839506172839505</v>
      </c>
      <c r="F13" s="56">
        <f t="shared" si="1"/>
        <v>26.705170686181923</v>
      </c>
      <c r="P13" s="148"/>
      <c r="Q13" s="90">
        <v>10</v>
      </c>
      <c r="R13" s="92">
        <v>0.93469999999999998</v>
      </c>
      <c r="S13" s="101">
        <v>0.91800000000000004</v>
      </c>
      <c r="T13" s="93">
        <v>0.88039999999999996</v>
      </c>
    </row>
    <row r="14" spans="2:20" ht="13.5" thickBot="1" x14ac:dyDescent="0.25">
      <c r="B14" s="85"/>
      <c r="C14" s="88">
        <v>27.15</v>
      </c>
      <c r="D14" s="89">
        <v>6</v>
      </c>
      <c r="E14" s="56">
        <f t="shared" si="0"/>
        <v>0.27777777777777779</v>
      </c>
      <c r="F14" s="56">
        <f t="shared" si="1"/>
        <v>26.931300678458687</v>
      </c>
      <c r="P14" s="148"/>
      <c r="Q14" s="90">
        <v>15</v>
      </c>
      <c r="R14" s="93">
        <v>0.9506</v>
      </c>
      <c r="S14" s="105">
        <v>0.93830000000000002</v>
      </c>
      <c r="T14" s="93">
        <v>0.91100000000000003</v>
      </c>
    </row>
    <row r="15" spans="2:20" ht="13.5" thickBot="1" x14ac:dyDescent="0.25">
      <c r="B15" s="85"/>
      <c r="C15" s="88">
        <v>27.31</v>
      </c>
      <c r="D15" s="89">
        <v>7</v>
      </c>
      <c r="E15" s="56">
        <f t="shared" si="0"/>
        <v>0.3271604938271605</v>
      </c>
      <c r="F15" s="56">
        <f t="shared" si="1"/>
        <v>27.138428498129176</v>
      </c>
      <c r="P15" s="148"/>
      <c r="Q15" s="102">
        <v>20</v>
      </c>
      <c r="R15" s="103">
        <v>0.96</v>
      </c>
      <c r="S15" s="107">
        <v>0.95030000000000003</v>
      </c>
      <c r="T15" s="104">
        <v>0.92900000000000005</v>
      </c>
    </row>
    <row r="16" spans="2:20" x14ac:dyDescent="0.2">
      <c r="B16" s="85"/>
      <c r="C16" s="88">
        <v>27.54</v>
      </c>
      <c r="D16" s="89">
        <v>8</v>
      </c>
      <c r="E16" s="56">
        <f t="shared" si="0"/>
        <v>0.37654320987654322</v>
      </c>
      <c r="F16" s="56">
        <f t="shared" si="1"/>
        <v>27.33314070021525</v>
      </c>
      <c r="P16" s="148"/>
      <c r="Q16" s="90">
        <v>25</v>
      </c>
      <c r="R16" s="93">
        <v>0.96619999999999995</v>
      </c>
      <c r="S16" s="106">
        <v>0.95820000000000005</v>
      </c>
      <c r="T16" s="93">
        <v>0.94079999999999997</v>
      </c>
    </row>
    <row r="17" spans="2:20" x14ac:dyDescent="0.2">
      <c r="B17" s="85"/>
      <c r="C17" s="88">
        <v>27.74</v>
      </c>
      <c r="D17" s="89">
        <v>9</v>
      </c>
      <c r="E17" s="56">
        <f t="shared" si="0"/>
        <v>0.42592592592592593</v>
      </c>
      <c r="F17" s="56">
        <f t="shared" si="1"/>
        <v>27.51998949878627</v>
      </c>
      <c r="P17" s="148"/>
      <c r="Q17" s="90">
        <v>30</v>
      </c>
      <c r="R17" s="93">
        <v>0.97070000000000001</v>
      </c>
      <c r="S17" s="101">
        <v>0.96389999999999998</v>
      </c>
      <c r="T17" s="93">
        <v>0.94899999999999995</v>
      </c>
    </row>
    <row r="18" spans="2:20" x14ac:dyDescent="0.2">
      <c r="B18" s="85"/>
      <c r="C18" s="88">
        <v>27.94</v>
      </c>
      <c r="D18" s="89">
        <v>10</v>
      </c>
      <c r="E18" s="56">
        <f t="shared" si="0"/>
        <v>0.47530864197530864</v>
      </c>
      <c r="F18" s="56">
        <f t="shared" si="1"/>
        <v>27.702464902867924</v>
      </c>
      <c r="P18" s="148"/>
      <c r="Q18" s="90">
        <v>40</v>
      </c>
      <c r="R18" s="93">
        <v>0.97670000000000001</v>
      </c>
      <c r="S18" s="101">
        <v>0.97150000000000003</v>
      </c>
      <c r="T18" s="93">
        <v>0.9597</v>
      </c>
    </row>
    <row r="19" spans="2:20" x14ac:dyDescent="0.2">
      <c r="B19" s="85"/>
      <c r="C19" s="88">
        <v>27.98</v>
      </c>
      <c r="D19" s="89">
        <v>11</v>
      </c>
      <c r="E19" s="56">
        <f t="shared" si="0"/>
        <v>0.52469135802469136</v>
      </c>
      <c r="F19" s="56">
        <f t="shared" si="1"/>
        <v>27.883535097132089</v>
      </c>
      <c r="P19" s="148"/>
      <c r="Q19" s="90">
        <v>50</v>
      </c>
      <c r="R19" s="93">
        <v>0.98070000000000002</v>
      </c>
      <c r="S19" s="101">
        <v>0.97640000000000005</v>
      </c>
      <c r="T19" s="93">
        <v>0.96640000000000004</v>
      </c>
    </row>
    <row r="20" spans="2:20" x14ac:dyDescent="0.2">
      <c r="B20" s="85"/>
      <c r="C20" s="88">
        <v>28.04</v>
      </c>
      <c r="D20" s="89">
        <v>12</v>
      </c>
      <c r="E20" s="56">
        <f t="shared" si="0"/>
        <v>0.57407407407407407</v>
      </c>
      <c r="F20" s="56">
        <f t="shared" si="1"/>
        <v>28.066010501213743</v>
      </c>
      <c r="P20" s="148"/>
      <c r="Q20" s="90">
        <v>60</v>
      </c>
      <c r="R20" s="93">
        <v>0.98350000000000004</v>
      </c>
      <c r="S20" s="101">
        <v>0.97989999999999999</v>
      </c>
      <c r="T20" s="93">
        <v>0.97099999999999997</v>
      </c>
    </row>
    <row r="21" spans="2:20" x14ac:dyDescent="0.2">
      <c r="B21" s="85"/>
      <c r="C21" s="88">
        <v>28.28</v>
      </c>
      <c r="D21" s="89">
        <v>13</v>
      </c>
      <c r="E21" s="56">
        <f t="shared" si="0"/>
        <v>0.62345679012345678</v>
      </c>
      <c r="F21" s="56">
        <f t="shared" si="1"/>
        <v>28.252859299784763</v>
      </c>
      <c r="P21" s="149"/>
      <c r="Q21" s="90">
        <v>75</v>
      </c>
      <c r="R21" s="93">
        <v>0.98650000000000004</v>
      </c>
      <c r="S21" s="101">
        <v>0.98350000000000004</v>
      </c>
      <c r="T21" s="93">
        <v>0.97570000000000001</v>
      </c>
    </row>
    <row r="22" spans="2:20" x14ac:dyDescent="0.2">
      <c r="B22" s="85"/>
      <c r="C22" s="88">
        <v>28.49</v>
      </c>
      <c r="D22" s="89">
        <v>14</v>
      </c>
      <c r="E22" s="56">
        <f t="shared" si="0"/>
        <v>0.6728395061728395</v>
      </c>
      <c r="F22" s="56">
        <f t="shared" si="1"/>
        <v>28.447571501870836</v>
      </c>
      <c r="H22" s="72" t="s">
        <v>53</v>
      </c>
      <c r="I22" s="72" t="s">
        <v>92</v>
      </c>
    </row>
    <row r="23" spans="2:20" x14ac:dyDescent="0.2">
      <c r="B23" s="85"/>
      <c r="C23" s="88">
        <v>28.5</v>
      </c>
      <c r="D23" s="89">
        <v>15</v>
      </c>
      <c r="E23" s="56">
        <f t="shared" si="0"/>
        <v>0.72222222222222221</v>
      </c>
      <c r="F23" s="56">
        <f t="shared" si="1"/>
        <v>28.654699321541326</v>
      </c>
    </row>
    <row r="24" spans="2:20" x14ac:dyDescent="0.2">
      <c r="B24" s="85"/>
      <c r="C24" s="88">
        <v>28.87</v>
      </c>
      <c r="D24" s="89">
        <v>16</v>
      </c>
      <c r="E24" s="56">
        <f t="shared" si="0"/>
        <v>0.77160493827160492</v>
      </c>
      <c r="F24" s="56">
        <f t="shared" si="1"/>
        <v>28.88082931381809</v>
      </c>
    </row>
    <row r="25" spans="2:20" x14ac:dyDescent="0.2">
      <c r="B25" s="85"/>
      <c r="C25" s="88">
        <v>29.11</v>
      </c>
      <c r="D25" s="89">
        <v>17</v>
      </c>
      <c r="E25" s="56">
        <f t="shared" si="0"/>
        <v>0.82098765432098764</v>
      </c>
      <c r="F25" s="56">
        <f t="shared" si="1"/>
        <v>29.136643507521484</v>
      </c>
    </row>
    <row r="26" spans="2:20" x14ac:dyDescent="0.2">
      <c r="B26" s="85"/>
      <c r="C26" s="88">
        <v>29.13</v>
      </c>
      <c r="D26" s="89">
        <v>18</v>
      </c>
      <c r="E26" s="56">
        <f t="shared" si="0"/>
        <v>0.87037037037037035</v>
      </c>
      <c r="F26" s="56">
        <f t="shared" si="1"/>
        <v>29.442183225076377</v>
      </c>
    </row>
    <row r="27" spans="2:20" x14ac:dyDescent="0.2">
      <c r="B27" s="85"/>
      <c r="C27" s="88">
        <v>29.5</v>
      </c>
      <c r="D27" s="89">
        <v>19</v>
      </c>
      <c r="E27" s="56">
        <f t="shared" si="0"/>
        <v>0.91975308641975306</v>
      </c>
      <c r="F27" s="56">
        <f t="shared" si="1"/>
        <v>29.844586769639111</v>
      </c>
    </row>
    <row r="28" spans="2:20" ht="13.5" thickBot="1" x14ac:dyDescent="0.25">
      <c r="B28" s="85"/>
      <c r="C28" s="94">
        <v>30.88</v>
      </c>
      <c r="D28" s="89">
        <v>20</v>
      </c>
      <c r="E28" s="56">
        <f t="shared" si="0"/>
        <v>0.96913580246913578</v>
      </c>
      <c r="F28" s="56">
        <f>_xlfn.NORM.INV(E28,$D$31,$D$32)</f>
        <v>30.524099723412601</v>
      </c>
    </row>
    <row r="30" spans="2:20" x14ac:dyDescent="0.2">
      <c r="B30" s="73"/>
      <c r="C30" s="89" t="s">
        <v>40</v>
      </c>
      <c r="D30" s="89">
        <f>D28</f>
        <v>20</v>
      </c>
    </row>
    <row r="31" spans="2:20" x14ac:dyDescent="0.2">
      <c r="B31" s="73"/>
      <c r="C31" s="56" t="s">
        <v>0</v>
      </c>
      <c r="D31" s="89">
        <f>AVERAGE(C9:C28)</f>
        <v>27.793000000000006</v>
      </c>
    </row>
    <row r="32" spans="2:20" x14ac:dyDescent="0.2">
      <c r="C32" s="56" t="s">
        <v>115</v>
      </c>
      <c r="D32" s="56">
        <f>_xlfn.STDEV.S(C9:C28)</f>
        <v>1.4618557060336552</v>
      </c>
    </row>
  </sheetData>
  <mergeCells count="3">
    <mergeCell ref="P10:Q11"/>
    <mergeCell ref="R10:T10"/>
    <mergeCell ref="P12:P2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1. feladat</vt:lpstr>
      <vt:lpstr>2. feladat</vt:lpstr>
      <vt:lpstr>3. feladat</vt:lpstr>
      <vt:lpstr>4. feladat</vt:lpstr>
      <vt:lpstr>5. feladat</vt:lpstr>
      <vt:lpstr>6. feladat</vt:lpstr>
      <vt:lpstr>7. feladat</vt:lpstr>
      <vt:lpstr>adat1</vt:lpstr>
      <vt:lpstr>adat2</vt:lpstr>
      <vt:lpstr>érték</vt:lpstr>
      <vt:lpstr>kapcsi</vt:lpstr>
      <vt:lpstr>összes</vt:lpstr>
    </vt:vector>
  </TitlesOfParts>
  <Company>BME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tillsara</dc:creator>
  <cp:lastModifiedBy>Windows-felhasználó</cp:lastModifiedBy>
  <dcterms:created xsi:type="dcterms:W3CDTF">2007-03-19T13:13:52Z</dcterms:created>
  <dcterms:modified xsi:type="dcterms:W3CDTF">2018-01-29T13:37:48Z</dcterms:modified>
</cp:coreProperties>
</file>